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rgentp\Desktop\"/>
    </mc:Choice>
  </mc:AlternateContent>
  <bookViews>
    <workbookView xWindow="0" yWindow="0" windowWidth="22500" windowHeight="9810" activeTab="2"/>
  </bookViews>
  <sheets>
    <sheet name="Soil Water Contents" sheetId="1" r:id="rId1"/>
    <sheet name="Evap Tas" sheetId="5" state="hidden" r:id="rId2"/>
    <sheet name="Irrigation Scheduling" sheetId="2" r:id="rId3"/>
  </sheets>
  <definedNames>
    <definedName name="daily" localSheetId="1">'Evap Tas'!$A$1:$L$56</definedName>
    <definedName name="launceston_airport" localSheetId="1">'Evap Tas'!#REF!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2" l="1"/>
  <c r="C16" i="2"/>
  <c r="D30" i="2"/>
  <c r="D29" i="2"/>
  <c r="C29" i="2"/>
  <c r="C30" i="2" s="1"/>
  <c r="D6" i="2" l="1"/>
  <c r="D20" i="2"/>
  <c r="D24" i="2" s="1"/>
  <c r="D23" i="2"/>
  <c r="D26" i="2" l="1"/>
  <c r="B6" i="2" s="1"/>
  <c r="C32" i="2" l="1"/>
  <c r="C6" i="2" s="1"/>
</calcChain>
</file>

<file path=xl/connections.xml><?xml version="1.0" encoding="utf-8"?>
<connections xmlns="http://schemas.openxmlformats.org/spreadsheetml/2006/main">
  <connection id="1" name="Connection1" type="4" refreshedVersion="6" background="1" saveData="1">
    <webPr sourceData="1" parsePre="1" consecutive="1" xl2000="1" url="http://www.bom.gov.au/watl/eto/tables/tas/daily.html" htmlFormat="all"/>
  </connection>
</connections>
</file>

<file path=xl/sharedStrings.xml><?xml version="1.0" encoding="utf-8"?>
<sst xmlns="http://schemas.openxmlformats.org/spreadsheetml/2006/main" count="117" uniqueCount="108">
  <si>
    <t>Soil Type</t>
  </si>
  <si>
    <t>Sandy loam (duplex)</t>
  </si>
  <si>
    <t>Clay loam (red/brown)</t>
  </si>
  <si>
    <t>Clay(black)</t>
  </si>
  <si>
    <t>Field Capacity</t>
  </si>
  <si>
    <t>Refil Point</t>
  </si>
  <si>
    <t>Plant Dry</t>
  </si>
  <si>
    <t>Storage in top 30 cm (mm)</t>
  </si>
  <si>
    <t>Soil water contents (% v/v)</t>
  </si>
  <si>
    <t>Evapotranspiration</t>
  </si>
  <si>
    <t>Depth of effective root zone</t>
  </si>
  <si>
    <t>Soil layers</t>
  </si>
  <si>
    <t>Depth of each layer</t>
  </si>
  <si>
    <t>Readily available watr fo range of soil types</t>
  </si>
  <si>
    <t>Soil</t>
  </si>
  <si>
    <t>RAW (mm/cm)</t>
  </si>
  <si>
    <t>Sand</t>
  </si>
  <si>
    <t>Loamy Sand</t>
  </si>
  <si>
    <t>Sandy Loam</t>
  </si>
  <si>
    <t>Clay Loam</t>
  </si>
  <si>
    <t>Clay</t>
  </si>
  <si>
    <t>Heavy Clay</t>
  </si>
  <si>
    <t>Layer 1</t>
  </si>
  <si>
    <t>Layer 2</t>
  </si>
  <si>
    <t>Soil texture of each layer</t>
  </si>
  <si>
    <t>RAW</t>
  </si>
  <si>
    <t>RAW in effective root zone</t>
  </si>
  <si>
    <t>Launceston airport</t>
  </si>
  <si>
    <t>Cressy Research Station</t>
  </si>
  <si>
    <t>Date</t>
  </si>
  <si>
    <t>Irrigation days</t>
  </si>
  <si>
    <t>Solution:</t>
  </si>
  <si>
    <t>Evapotrans-</t>
  </si>
  <si>
    <t>piration (mm) 0000- 2400</t>
  </si>
  <si>
    <t>Rain (mm) 0900- 0900</t>
  </si>
  <si>
    <t>Pan Evaporation (mm) 0900- 0900</t>
  </si>
  <si>
    <t>Max Temp</t>
  </si>
  <si>
    <t>Min Temp</t>
  </si>
  <si>
    <t>Max Rel Hum (%)</t>
  </si>
  <si>
    <t>Min Rel Hum (%)</t>
  </si>
  <si>
    <t>Average 10m Wind Speed (m/sec)</t>
  </si>
  <si>
    <t>Solar Radiation (MJ/sq m)</t>
  </si>
  <si>
    <t>Launceston Airport</t>
  </si>
  <si>
    <t>Tasmania Daily Evapotranspiration - Tuesday 04 October 2016</t>
  </si>
  <si>
    <t>Location</t>
  </si>
  <si>
    <t>Station Number</t>
  </si>
  <si>
    <t>Burnie Ntc</t>
  </si>
  <si>
    <t>Bushy Park (Bushy Park Estates)</t>
  </si>
  <si>
    <t>Butlers Gorge</t>
  </si>
  <si>
    <t>Campania (Kincora)</t>
  </si>
  <si>
    <t>Cape Bruny (Cape Bruny)</t>
  </si>
  <si>
    <t>Cape Grim</t>
  </si>
  <si>
    <t>Cape Grim Baps (Comparison)</t>
  </si>
  <si>
    <t>Cape Sorell</t>
  </si>
  <si>
    <t>Dennes Point</t>
  </si>
  <si>
    <t>Devonport Airport</t>
  </si>
  <si>
    <t>Dunalley (Stroud Point)</t>
  </si>
  <si>
    <t>Fingal (Legge Street)</t>
  </si>
  <si>
    <t>Flinders Island Airport</t>
  </si>
  <si>
    <t>Friendly Beaches</t>
  </si>
  <si>
    <t>Grove (Research Station)</t>
  </si>
  <si>
    <t>Hartz Mountain (Keoghs Pimple)</t>
  </si>
  <si>
    <t>Hobart (Ellerslie Road)</t>
  </si>
  <si>
    <t>Hobart Airport</t>
  </si>
  <si>
    <t>King Island Airport</t>
  </si>
  <si>
    <t>Kunanyi (Mount Wellington Pinnacle)</t>
  </si>
  <si>
    <t>Larapuna (Eddystone Point)</t>
  </si>
  <si>
    <t>Launceston (Ti Tree Bend)</t>
  </si>
  <si>
    <t>Liawenee</t>
  </si>
  <si>
    <t>Low Head</t>
  </si>
  <si>
    <t>Low Rocky Point</t>
  </si>
  <si>
    <t>Luncheon Hill (Forestry)</t>
  </si>
  <si>
    <t>Maatsuyker Island Lighthouse</t>
  </si>
  <si>
    <t>Maria Island (Point Lesueur)</t>
  </si>
  <si>
    <t>Mount Read</t>
  </si>
  <si>
    <t>Ouse Fire Station</t>
  </si>
  <si>
    <t>Scotts Peak Dam</t>
  </si>
  <si>
    <t>Scottsdale (West Minstone Road)</t>
  </si>
  <si>
    <t>Sheffield School Farm</t>
  </si>
  <si>
    <t>Smithton Aerodrome</t>
  </si>
  <si>
    <t>Spring Bay Ntc</t>
  </si>
  <si>
    <t>St Helens Aerodrome</t>
  </si>
  <si>
    <t>Strahan Aerodrome</t>
  </si>
  <si>
    <t>Swan Island</t>
  </si>
  <si>
    <t>Tasman Island</t>
  </si>
  <si>
    <t>Tunnack Fire Station</t>
  </si>
  <si>
    <t>Warra</t>
  </si>
  <si>
    <t>Wynyard Airport</t>
  </si>
  <si>
    <t>IDCKWCDE7   Prepared at 22:31 GMT on Wednesday 05 October 2016</t>
  </si>
  <si>
    <t>More information</t>
  </si>
  <si>
    <t>If you are using these pages, you are deemed to have understood the important information in these notes. They cover how the data are obtained, how they are processed, and what each column means.</t>
  </si>
  <si>
    <t>If you have any questions about this product, or you want any other weather or climate information, please contact us.</t>
  </si>
  <si>
    <t>Irrigation Schedule</t>
  </si>
  <si>
    <t>Paddock / Pivot Name:</t>
  </si>
  <si>
    <t>Select the Effective Root Zone</t>
  </si>
  <si>
    <t>Calculated</t>
  </si>
  <si>
    <t>Select Depth</t>
  </si>
  <si>
    <t>Layer 1:</t>
  </si>
  <si>
    <t>Layer 2:</t>
  </si>
  <si>
    <t>Select Soil type</t>
  </si>
  <si>
    <t>Readily available water (RAW)</t>
  </si>
  <si>
    <t>Rate</t>
  </si>
  <si>
    <t>Example Pivot</t>
  </si>
  <si>
    <t>Select the number of soil layers</t>
  </si>
  <si>
    <t>to maintain the current soil mosture level.</t>
  </si>
  <si>
    <t>1. The lower the RAW value the quicker the irrigation round needs to be.
2. The higher the daily evapotranspiration the quicker the irrigation round needs to be.</t>
  </si>
  <si>
    <t>Notes:</t>
  </si>
  <si>
    <t>3. Application amount (mm) should be targeted to refill the available water in the effective root zone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</si>
</sst>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 &quot;cm&quot;"/>
    <numFmt numFmtId="165" formatCode="0.0\ &quot;mm/cm&quot;"/>
    <numFmt numFmtId="166" formatCode="0\ &quot;days&quot;"/>
    <numFmt numFmtId="167" formatCode="&quot;Apply&quot;\ 0\ &quot;mm every&quot;"/>
    <numFmt numFmtId="168" formatCode="0\ &quot;days when evapotranspiration is&quot;"/>
    <numFmt numFmtId="169" formatCode="0.0\ &quot;mm/day&quot;"/>
    <numFmt numFmtId="170" formatCode="0.0\ &quot;mm per day&quot;"/>
    <numFmt numFmtId="171" formatCode="0\ &quot;layers&quot;"/>
  </numFmts>
  <fonts count="19"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sz val="24"/>
      <color theme="1"/>
      <name val="Calibri"/>
      <family val="2"/>
      <scheme val="minor"/>
    </font>
    <font>
      <b/>
      <sz val="12"/>
      <color theme="1"/>
      <name val="Calibri"/>
      <family val="2"/>
      <scheme val="minor"/>
    </font>
    <font>
      <b/>
      <sz val="18"/>
      <color theme="1"/>
      <name val="Calibri"/>
      <family val="2"/>
      <scheme val="minor"/>
    </font>
    <font>
      <sz val="11"/>
      <color theme="0" tint="-0.14999847407452621"/>
      <name val="Calibri"/>
      <family val="2"/>
      <scheme val="minor"/>
    </font>
    <font>
      <sz val="14"/>
      <color theme="1"/>
      <name val="Calibri"/>
      <family val="2"/>
      <scheme val="minor"/>
    </font>
    <font>
      <b/>
      <u/>
      <sz val="14"/>
      <color rgb="FF002060"/>
      <name val="Calibri"/>
      <family val="2"/>
      <scheme val="minor"/>
    </font>
    <font>
      <sz val="14"/>
      <color rgb="FF002060"/>
      <name val="Calibri"/>
      <family val="2"/>
      <scheme val="minor"/>
    </font>
    <font>
      <b/>
      <u/>
      <sz val="20"/>
      <color rgb="FF002060"/>
      <name val="Calibri"/>
      <family val="2"/>
      <scheme val="minor"/>
    </font>
    <font>
      <b/>
      <sz val="12"/>
      <color theme="0"/>
      <name val="Calibri"/>
      <family val="2"/>
      <scheme val="minor"/>
    </font>
    <font>
      <b/>
      <sz val="12"/>
      <color rgb="FF002060"/>
      <name val="Calibri"/>
      <family val="2"/>
      <scheme val="minor"/>
    </font>
    <font>
      <b/>
      <u/>
      <sz val="11"/>
      <color rgb="FF002060"/>
      <name val="Calibri"/>
      <family val="2"/>
      <scheme val="minor"/>
    </font>
    <font>
      <sz val="11"/>
      <color rgb="FF002060"/>
      <name val="Calibri"/>
      <family val="2"/>
      <scheme val="minor"/>
    </font>
    <font>
      <b/>
      <u/>
      <sz val="11"/>
      <name val="Calibri"/>
      <family val="2"/>
      <scheme val="minor"/>
    </font>
    <font>
      <sz val="11"/>
      <name val="Calibri"/>
      <family val="2"/>
      <scheme val="minor"/>
    </font>
    <font>
      <sz val="12"/>
      <color rgb="FF00206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00206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62">
    <xf numFmtId="0" fontId="0" fillId="0" borderId="0" xfId="0"/>
    <xf numFmtId="0" fontId="0" fillId="0" borderId="0" xfId="0"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0" fontId="3" fillId="0" borderId="0" xfId="1"/>
    <xf numFmtId="0" fontId="4" fillId="0" borderId="0" xfId="0" applyFont="1" applyAlignment="1">
      <alignment vertical="center"/>
    </xf>
    <xf numFmtId="0" fontId="1" fillId="0" borderId="0" xfId="0" applyFont="1" applyAlignment="1">
      <alignment horizontal="center" vertical="center" wrapText="1"/>
    </xf>
    <xf numFmtId="14" fontId="0" fillId="0" borderId="0" xfId="0" applyNumberFormat="1" applyAlignment="1">
      <alignment vertical="center" wrapText="1"/>
    </xf>
    <xf numFmtId="0" fontId="0" fillId="0" borderId="0" xfId="0" applyAlignment="1">
      <alignment vertical="center" wrapText="1"/>
    </xf>
    <xf numFmtId="0" fontId="3" fillId="0" borderId="0" xfId="1" applyAlignment="1">
      <alignment vertical="center" wrapText="1"/>
    </xf>
    <xf numFmtId="0" fontId="6" fillId="0" borderId="0" xfId="0" applyFont="1" applyAlignment="1">
      <alignment vertical="center"/>
    </xf>
    <xf numFmtId="0" fontId="0" fillId="2" borderId="0" xfId="0" applyFill="1"/>
    <xf numFmtId="0" fontId="7" fillId="2" borderId="0" xfId="0" applyFont="1" applyFill="1"/>
    <xf numFmtId="164" fontId="7" fillId="2" borderId="0" xfId="0" applyNumberFormat="1" applyFont="1" applyFill="1"/>
    <xf numFmtId="0" fontId="0" fillId="3" borderId="0" xfId="0" applyFill="1"/>
    <xf numFmtId="166" fontId="8" fillId="3" borderId="0" xfId="0" applyNumberFormat="1" applyFont="1" applyFill="1"/>
    <xf numFmtId="0" fontId="8" fillId="3" borderId="0" xfId="0" applyFont="1" applyFill="1"/>
    <xf numFmtId="166" fontId="0" fillId="3" borderId="0" xfId="0" applyNumberFormat="1" applyFill="1"/>
    <xf numFmtId="0" fontId="5" fillId="3" borderId="0" xfId="0" applyFont="1" applyFill="1" applyAlignment="1">
      <alignment horizontal="center" vertical="center" wrapText="1"/>
    </xf>
    <xf numFmtId="0" fontId="0" fillId="3" borderId="0" xfId="0" applyFill="1" applyAlignment="1">
      <alignment vertical="center"/>
    </xf>
    <xf numFmtId="166" fontId="0" fillId="3" borderId="0" xfId="0" applyNumberFormat="1" applyFill="1" applyAlignment="1">
      <alignment vertical="center"/>
    </xf>
    <xf numFmtId="0" fontId="9" fillId="3" borderId="0" xfId="0" applyFont="1" applyFill="1"/>
    <xf numFmtId="167" fontId="10" fillId="3" borderId="0" xfId="0" applyNumberFormat="1" applyFont="1" applyFill="1" applyAlignment="1">
      <alignment horizontal="right" vertical="center"/>
    </xf>
    <xf numFmtId="168" fontId="10" fillId="3" borderId="0" xfId="0" applyNumberFormat="1" applyFont="1" applyFill="1" applyAlignment="1">
      <alignment horizontal="justify" vertical="center"/>
    </xf>
    <xf numFmtId="170" fontId="10" fillId="3" borderId="0" xfId="0" applyNumberFormat="1" applyFont="1" applyFill="1" applyAlignment="1">
      <alignment horizontal="justify" vertical="center"/>
    </xf>
    <xf numFmtId="164" fontId="0" fillId="4" borderId="1" xfId="0" applyNumberFormat="1" applyFill="1" applyBorder="1" applyAlignment="1">
      <alignment vertical="center"/>
    </xf>
    <xf numFmtId="0" fontId="12" fillId="5" borderId="3" xfId="0" applyFont="1" applyFill="1" applyBorder="1" applyAlignment="1">
      <alignment horizontal="center" vertical="center" wrapText="1"/>
    </xf>
    <xf numFmtId="171" fontId="0" fillId="4" borderId="1" xfId="0" applyNumberFormat="1" applyFill="1" applyBorder="1" applyAlignment="1">
      <alignment vertical="center"/>
    </xf>
    <xf numFmtId="164" fontId="0" fillId="3" borderId="6" xfId="0" applyNumberFormat="1" applyFill="1" applyBorder="1" applyAlignment="1">
      <alignment vertical="center"/>
    </xf>
    <xf numFmtId="0" fontId="14" fillId="3" borderId="0" xfId="0" applyFont="1" applyFill="1" applyAlignment="1">
      <alignment vertical="center"/>
    </xf>
    <xf numFmtId="0" fontId="15" fillId="3" borderId="0" xfId="0" applyFont="1" applyFill="1" applyAlignment="1">
      <alignment horizontal="left" vertical="center" indent="1"/>
    </xf>
    <xf numFmtId="0" fontId="1" fillId="3" borderId="0" xfId="0" applyFont="1" applyFill="1" applyAlignment="1">
      <alignment vertical="center"/>
    </xf>
    <xf numFmtId="0" fontId="16" fillId="3" borderId="0" xfId="0" applyFont="1" applyFill="1" applyAlignment="1">
      <alignment vertical="center"/>
    </xf>
    <xf numFmtId="0" fontId="1" fillId="3" borderId="8" xfId="0" applyFont="1" applyFill="1" applyBorder="1" applyAlignment="1">
      <alignment vertical="center"/>
    </xf>
    <xf numFmtId="0" fontId="1" fillId="3" borderId="10" xfId="0" applyFont="1" applyFill="1" applyBorder="1" applyAlignment="1">
      <alignment vertical="center"/>
    </xf>
    <xf numFmtId="0" fontId="1" fillId="3" borderId="10" xfId="0" applyFont="1" applyFill="1" applyBorder="1" applyAlignment="1">
      <alignment horizontal="center" vertical="center"/>
    </xf>
    <xf numFmtId="0" fontId="1" fillId="3" borderId="8" xfId="0" applyFont="1" applyFill="1" applyBorder="1" applyAlignment="1">
      <alignment horizontal="center" vertical="center"/>
    </xf>
    <xf numFmtId="0" fontId="0" fillId="4" borderId="11" xfId="0" applyFill="1" applyBorder="1" applyAlignment="1">
      <alignment horizontal="center" vertical="center"/>
    </xf>
    <xf numFmtId="0" fontId="1" fillId="3" borderId="12" xfId="0" applyFont="1" applyFill="1" applyBorder="1" applyAlignment="1">
      <alignment horizontal="center" vertical="center"/>
    </xf>
    <xf numFmtId="165" fontId="17" fillId="3" borderId="12" xfId="0" applyNumberFormat="1" applyFont="1" applyFill="1" applyBorder="1" applyAlignment="1">
      <alignment vertical="center"/>
    </xf>
    <xf numFmtId="0" fontId="0" fillId="3" borderId="11" xfId="0" applyFill="1" applyBorder="1" applyAlignment="1">
      <alignment horizontal="center" vertical="center"/>
    </xf>
    <xf numFmtId="166" fontId="0" fillId="3" borderId="1" xfId="0" applyNumberFormat="1" applyFill="1" applyBorder="1" applyAlignment="1">
      <alignment vertical="center"/>
    </xf>
    <xf numFmtId="0" fontId="1" fillId="3" borderId="12" xfId="0" applyFont="1" applyFill="1" applyBorder="1" applyAlignment="1">
      <alignment vertical="center"/>
    </xf>
    <xf numFmtId="0" fontId="0" fillId="3" borderId="13" xfId="0" applyFill="1" applyBorder="1" applyAlignment="1">
      <alignment vertical="center"/>
    </xf>
    <xf numFmtId="0" fontId="0" fillId="3" borderId="9" xfId="0" applyFill="1" applyBorder="1" applyAlignment="1">
      <alignment vertical="center"/>
    </xf>
    <xf numFmtId="165" fontId="17" fillId="3" borderId="11" xfId="0" applyNumberFormat="1" applyFont="1" applyFill="1" applyBorder="1" applyAlignment="1">
      <alignment vertical="center"/>
    </xf>
    <xf numFmtId="14" fontId="0" fillId="3" borderId="0" xfId="0" applyNumberFormat="1" applyFill="1" applyBorder="1" applyAlignment="1">
      <alignment vertical="center"/>
    </xf>
    <xf numFmtId="169" fontId="0" fillId="3" borderId="14" xfId="0" applyNumberFormat="1" applyFill="1" applyBorder="1" applyAlignment="1">
      <alignment vertical="center"/>
    </xf>
    <xf numFmtId="14" fontId="0" fillId="3" borderId="7" xfId="0" applyNumberFormat="1" applyFill="1" applyBorder="1" applyAlignment="1">
      <alignment vertical="center"/>
    </xf>
    <xf numFmtId="169" fontId="0" fillId="3" borderId="15" xfId="0" applyNumberFormat="1" applyFill="1" applyBorder="1" applyAlignment="1">
      <alignment vertical="center"/>
    </xf>
    <xf numFmtId="0" fontId="0" fillId="3" borderId="1" xfId="0" applyNumberFormat="1" applyFill="1" applyBorder="1" applyAlignment="1">
      <alignment vertical="center"/>
    </xf>
    <xf numFmtId="166" fontId="0" fillId="3" borderId="0" xfId="0" applyNumberFormat="1" applyFill="1" applyBorder="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11" fillId="3" borderId="0" xfId="0" applyFont="1" applyFill="1" applyAlignment="1">
      <alignment horizontal="center" vertical="center" wrapText="1"/>
    </xf>
    <xf numFmtId="0" fontId="15" fillId="3" borderId="0" xfId="0" applyFont="1" applyFill="1" applyAlignment="1">
      <alignment horizontal="left" vertical="center" wrapText="1"/>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 fillId="3" borderId="0" xfId="0" applyFont="1" applyFill="1" applyAlignment="1">
      <alignment horizontal="right" vertical="center" indent="1"/>
    </xf>
    <xf numFmtId="0" fontId="1" fillId="3" borderId="2" xfId="0" applyFont="1" applyFill="1" applyBorder="1" applyAlignment="1">
      <alignment horizontal="right" vertical="center" indent="1"/>
    </xf>
    <xf numFmtId="167" fontId="10" fillId="3" borderId="0" xfId="0" applyNumberFormat="1" applyFont="1" applyFill="1" applyAlignment="1">
      <alignment horizontal="left" vertical="center" wrapText="1" indent="1"/>
    </xf>
    <xf numFmtId="0" fontId="18" fillId="3"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queryTables/queryTable1.xml><?xml version="1.0" encoding="utf-8"?>
<queryTable xmlns="http://schemas.openxmlformats.org/spreadsheetml/2006/main" name="daily"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bom.gov.au/watl/eto/tables/tas/cape_sorell/cape_sorell.html" TargetMode="External"/><Relationship Id="rId13" Type="http://schemas.openxmlformats.org/officeDocument/2006/relationships/hyperlink" Target="http://www.bom.gov.au/watl/eto/tables/tas/fingal_(legge_street)/fingal_(legge_street).html" TargetMode="External"/><Relationship Id="rId18" Type="http://schemas.openxmlformats.org/officeDocument/2006/relationships/hyperlink" Target="http://www.bom.gov.au/watl/eto/tables/tas/hobart_(ellerslie_road)/hobart_(ellerslie_road).html" TargetMode="External"/><Relationship Id="rId26" Type="http://schemas.openxmlformats.org/officeDocument/2006/relationships/hyperlink" Target="http://www.bom.gov.au/watl/eto/tables/tas/low_head/low_head.html" TargetMode="External"/><Relationship Id="rId39" Type="http://schemas.openxmlformats.org/officeDocument/2006/relationships/hyperlink" Target="http://www.bom.gov.au/watl/eto/tables/tas/strahan_aerodrome/strahan_aerodrome.html" TargetMode="External"/><Relationship Id="rId3" Type="http://schemas.openxmlformats.org/officeDocument/2006/relationships/hyperlink" Target="http://www.bom.gov.au/watl/eto/tables/tas/butlers_gorge/butlers_gorge.html" TargetMode="External"/><Relationship Id="rId21" Type="http://schemas.openxmlformats.org/officeDocument/2006/relationships/hyperlink" Target="http://www.bom.gov.au/watl/eto/tables/tas/kunanyi_(mount_wellington_pinnacle)/kunanyi_(mount_wellington_pinnacle).html" TargetMode="External"/><Relationship Id="rId34" Type="http://schemas.openxmlformats.org/officeDocument/2006/relationships/hyperlink" Target="http://www.bom.gov.au/watl/eto/tables/tas/scottsdale_(west_minstone_road)/scottsdale_(west_minstone_road).html" TargetMode="External"/><Relationship Id="rId42" Type="http://schemas.openxmlformats.org/officeDocument/2006/relationships/hyperlink" Target="http://www.bom.gov.au/watl/eto/tables/tas/tunnack_fire_station/tunnack_fire_station.html" TargetMode="External"/><Relationship Id="rId47" Type="http://schemas.openxmlformats.org/officeDocument/2006/relationships/queryTable" Target="../queryTables/queryTable1.xml"/><Relationship Id="rId7" Type="http://schemas.openxmlformats.org/officeDocument/2006/relationships/hyperlink" Target="http://www.bom.gov.au/watl/eto/tables/tas/cape_grim_baps_(comparison)/cape_grim_baps_(comparison).html" TargetMode="External"/><Relationship Id="rId12" Type="http://schemas.openxmlformats.org/officeDocument/2006/relationships/hyperlink" Target="http://www.bom.gov.au/watl/eto/tables/tas/dunalley_(stroud_point)/dunalley_(stroud_point).html" TargetMode="External"/><Relationship Id="rId17" Type="http://schemas.openxmlformats.org/officeDocument/2006/relationships/hyperlink" Target="http://www.bom.gov.au/watl/eto/tables/tas/hartz_mountain_(keoghs_pimple)/hartz_mountain_(keoghs_pimple).html" TargetMode="External"/><Relationship Id="rId25" Type="http://schemas.openxmlformats.org/officeDocument/2006/relationships/hyperlink" Target="http://www.bom.gov.au/watl/eto/tables/tas/liawenee/liawenee.html" TargetMode="External"/><Relationship Id="rId33" Type="http://schemas.openxmlformats.org/officeDocument/2006/relationships/hyperlink" Target="http://www.bom.gov.au/watl/eto/tables/tas/scotts_peak_dam/scotts_peak_dam.html" TargetMode="External"/><Relationship Id="rId38" Type="http://schemas.openxmlformats.org/officeDocument/2006/relationships/hyperlink" Target="http://www.bom.gov.au/watl/eto/tables/tas/st_helens_aerodrome/st_helens_aerodrome.html" TargetMode="External"/><Relationship Id="rId46" Type="http://schemas.openxmlformats.org/officeDocument/2006/relationships/hyperlink" Target="http://www.bom.gov.au/climate/how/contacts.shtml" TargetMode="External"/><Relationship Id="rId2" Type="http://schemas.openxmlformats.org/officeDocument/2006/relationships/hyperlink" Target="http://www.bom.gov.au/watl/eto/tables/tas/bushy_park_(bushy_park_estates)/bushy_park_(bushy_park_estates).html" TargetMode="External"/><Relationship Id="rId16" Type="http://schemas.openxmlformats.org/officeDocument/2006/relationships/hyperlink" Target="http://www.bom.gov.au/watl/eto/tables/tas/grove_(research_station)/grove_(research_station).html" TargetMode="External"/><Relationship Id="rId20" Type="http://schemas.openxmlformats.org/officeDocument/2006/relationships/hyperlink" Target="http://www.bom.gov.au/watl/eto/tables/tas/king_island_airport/king_island_airport.html" TargetMode="External"/><Relationship Id="rId29" Type="http://schemas.openxmlformats.org/officeDocument/2006/relationships/hyperlink" Target="http://www.bom.gov.au/watl/eto/tables/tas/maatsuyker_island_lighthouse/maatsuyker_island_lighthouse.html" TargetMode="External"/><Relationship Id="rId41" Type="http://schemas.openxmlformats.org/officeDocument/2006/relationships/hyperlink" Target="http://www.bom.gov.au/watl/eto/tables/tas/tasman_island/tasman_island.html" TargetMode="External"/><Relationship Id="rId1" Type="http://schemas.openxmlformats.org/officeDocument/2006/relationships/hyperlink" Target="http://www.bom.gov.au/watl/eto/tables/tas/burnie_ntc/burnie_ntc.html" TargetMode="External"/><Relationship Id="rId6" Type="http://schemas.openxmlformats.org/officeDocument/2006/relationships/hyperlink" Target="http://www.bom.gov.au/watl/eto/tables/tas/cape_grim/cape_grim.html" TargetMode="External"/><Relationship Id="rId11" Type="http://schemas.openxmlformats.org/officeDocument/2006/relationships/hyperlink" Target="http://www.bom.gov.au/watl/eto/tables/tas/devonport_airport/devonport_airport.html" TargetMode="External"/><Relationship Id="rId24" Type="http://schemas.openxmlformats.org/officeDocument/2006/relationships/hyperlink" Target="http://www.bom.gov.au/watl/eto/tables/tas/launceston_airport/launceston_airport.html" TargetMode="External"/><Relationship Id="rId32" Type="http://schemas.openxmlformats.org/officeDocument/2006/relationships/hyperlink" Target="http://www.bom.gov.au/watl/eto/tables/tas/ouse_fire_station/ouse_fire_station.html" TargetMode="External"/><Relationship Id="rId37" Type="http://schemas.openxmlformats.org/officeDocument/2006/relationships/hyperlink" Target="http://www.bom.gov.au/watl/eto/tables/tas/spring_bay_ntc/spring_bay_ntc.html" TargetMode="External"/><Relationship Id="rId40" Type="http://schemas.openxmlformats.org/officeDocument/2006/relationships/hyperlink" Target="http://www.bom.gov.au/watl/eto/tables/tas/swan_island/swan_island.html" TargetMode="External"/><Relationship Id="rId45" Type="http://schemas.openxmlformats.org/officeDocument/2006/relationships/hyperlink" Target="http://www.bom.gov.au/climate/dwo/IDCJDW0000.shtml" TargetMode="External"/><Relationship Id="rId5" Type="http://schemas.openxmlformats.org/officeDocument/2006/relationships/hyperlink" Target="http://www.bom.gov.au/watl/eto/tables/tas/cape_bruny_(cape_bruny)/cape_bruny_(cape_bruny).html" TargetMode="External"/><Relationship Id="rId15" Type="http://schemas.openxmlformats.org/officeDocument/2006/relationships/hyperlink" Target="http://www.bom.gov.au/watl/eto/tables/tas/friendly_beaches/friendly_beaches.html" TargetMode="External"/><Relationship Id="rId23" Type="http://schemas.openxmlformats.org/officeDocument/2006/relationships/hyperlink" Target="http://www.bom.gov.au/watl/eto/tables/tas/launceston_(ti_tree_bend)/launceston_(ti_tree_bend).html" TargetMode="External"/><Relationship Id="rId28" Type="http://schemas.openxmlformats.org/officeDocument/2006/relationships/hyperlink" Target="http://www.bom.gov.au/watl/eto/tables/tas/luncheon_hill_(forestry)/luncheon_hill_(forestry).html" TargetMode="External"/><Relationship Id="rId36" Type="http://schemas.openxmlformats.org/officeDocument/2006/relationships/hyperlink" Target="http://www.bom.gov.au/watl/eto/tables/tas/smithton_aerodrome/smithton_aerodrome.html" TargetMode="External"/><Relationship Id="rId10" Type="http://schemas.openxmlformats.org/officeDocument/2006/relationships/hyperlink" Target="http://www.bom.gov.au/watl/eto/tables/tas/dennes_point/dennes_point.html" TargetMode="External"/><Relationship Id="rId19" Type="http://schemas.openxmlformats.org/officeDocument/2006/relationships/hyperlink" Target="http://www.bom.gov.au/watl/eto/tables/tas/hobart_airport/hobart_airport.html" TargetMode="External"/><Relationship Id="rId31" Type="http://schemas.openxmlformats.org/officeDocument/2006/relationships/hyperlink" Target="http://www.bom.gov.au/watl/eto/tables/tas/mount_read/mount_read.html" TargetMode="External"/><Relationship Id="rId44" Type="http://schemas.openxmlformats.org/officeDocument/2006/relationships/hyperlink" Target="http://www.bom.gov.au/watl/eto/tables/tas/wynyard_airport/wynyard_airport.html" TargetMode="External"/><Relationship Id="rId4" Type="http://schemas.openxmlformats.org/officeDocument/2006/relationships/hyperlink" Target="http://www.bom.gov.au/watl/eto/tables/tas/campania_(kincora)/campania_(kincora).html" TargetMode="External"/><Relationship Id="rId9" Type="http://schemas.openxmlformats.org/officeDocument/2006/relationships/hyperlink" Target="http://www.bom.gov.au/watl/eto/tables/tas/cressy_research_station/cressy_research_station.html" TargetMode="External"/><Relationship Id="rId14" Type="http://schemas.openxmlformats.org/officeDocument/2006/relationships/hyperlink" Target="http://www.bom.gov.au/watl/eto/tables/tas/flinders_island_airport/flinders_island_airport.html" TargetMode="External"/><Relationship Id="rId22" Type="http://schemas.openxmlformats.org/officeDocument/2006/relationships/hyperlink" Target="http://www.bom.gov.au/watl/eto/tables/tas/larapuna_(eddystone_point)/larapuna_(eddystone_point).html" TargetMode="External"/><Relationship Id="rId27" Type="http://schemas.openxmlformats.org/officeDocument/2006/relationships/hyperlink" Target="http://www.bom.gov.au/watl/eto/tables/tas/low_rocky_point/low_rocky_point.html" TargetMode="External"/><Relationship Id="rId30" Type="http://schemas.openxmlformats.org/officeDocument/2006/relationships/hyperlink" Target="http://www.bom.gov.au/watl/eto/tables/tas/maria_island_(point_lesueur)/maria_island_(point_lesueur).html" TargetMode="External"/><Relationship Id="rId35" Type="http://schemas.openxmlformats.org/officeDocument/2006/relationships/hyperlink" Target="http://www.bom.gov.au/watl/eto/tables/tas/sheffield_school_farm/sheffield_school_farm.html" TargetMode="External"/><Relationship Id="rId43" Type="http://schemas.openxmlformats.org/officeDocument/2006/relationships/hyperlink" Target="http://www.bom.gov.au/watl/eto/tables/tas/warra/warr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7"/>
  <sheetViews>
    <sheetView workbookViewId="0"/>
  </sheetViews>
  <sheetFormatPr defaultRowHeight="15" x14ac:dyDescent="0.25"/>
  <cols>
    <col min="2" max="2" width="21.42578125" bestFit="1" customWidth="1"/>
    <col min="3" max="6" width="12.5703125" customWidth="1"/>
  </cols>
  <sheetData>
    <row r="1" spans="2:6" x14ac:dyDescent="0.25">
      <c r="B1" s="52" t="s">
        <v>8</v>
      </c>
      <c r="C1" s="52"/>
      <c r="D1" s="52"/>
      <c r="E1" s="52"/>
      <c r="F1" s="52"/>
    </row>
    <row r="2" spans="2:6" x14ac:dyDescent="0.25">
      <c r="B2" s="52"/>
      <c r="C2" s="52"/>
      <c r="D2" s="52"/>
      <c r="E2" s="52"/>
      <c r="F2" s="52"/>
    </row>
    <row r="3" spans="2:6" ht="45" x14ac:dyDescent="0.25">
      <c r="B3" s="2" t="s">
        <v>0</v>
      </c>
      <c r="C3" s="2" t="s">
        <v>4</v>
      </c>
      <c r="D3" s="2" t="s">
        <v>5</v>
      </c>
      <c r="E3" s="2" t="s">
        <v>6</v>
      </c>
      <c r="F3" s="2" t="s">
        <v>7</v>
      </c>
    </row>
    <row r="4" spans="2:6" ht="18" customHeight="1" x14ac:dyDescent="0.25">
      <c r="B4" s="3" t="s">
        <v>1</v>
      </c>
      <c r="C4" s="1">
        <v>28</v>
      </c>
      <c r="D4" s="1">
        <v>19</v>
      </c>
      <c r="E4" s="1">
        <v>10</v>
      </c>
      <c r="F4" s="1">
        <v>22</v>
      </c>
    </row>
    <row r="5" spans="2:6" ht="18" customHeight="1" x14ac:dyDescent="0.25">
      <c r="B5" s="3" t="s">
        <v>1</v>
      </c>
      <c r="C5" s="1">
        <v>18</v>
      </c>
      <c r="D5" s="1">
        <v>11</v>
      </c>
      <c r="E5" s="1">
        <v>4</v>
      </c>
      <c r="F5" s="1">
        <v>18</v>
      </c>
    </row>
    <row r="6" spans="2:6" ht="18" customHeight="1" x14ac:dyDescent="0.25">
      <c r="B6" s="3" t="s">
        <v>2</v>
      </c>
      <c r="C6" s="1">
        <v>41</v>
      </c>
      <c r="D6" s="1">
        <v>31</v>
      </c>
      <c r="E6" s="1">
        <v>25</v>
      </c>
      <c r="F6" s="1">
        <v>23</v>
      </c>
    </row>
    <row r="7" spans="2:6" ht="18" customHeight="1" x14ac:dyDescent="0.25">
      <c r="B7" s="3" t="s">
        <v>3</v>
      </c>
      <c r="C7" s="1">
        <v>45</v>
      </c>
      <c r="D7" s="1">
        <v>35</v>
      </c>
      <c r="E7" s="1">
        <v>26</v>
      </c>
      <c r="F7" s="1">
        <v>12</v>
      </c>
    </row>
  </sheetData>
  <mergeCells count="1">
    <mergeCell ref="B1:F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workbookViewId="0"/>
  </sheetViews>
  <sheetFormatPr defaultRowHeight="15" x14ac:dyDescent="0.25"/>
  <cols>
    <col min="1" max="1" width="35" customWidth="1"/>
    <col min="2" max="2" width="8.42578125" customWidth="1"/>
    <col min="3" max="3" width="23.28515625" bestFit="1" customWidth="1"/>
    <col min="4" max="4" width="20" customWidth="1"/>
    <col min="5" max="5" width="30.85546875" bestFit="1" customWidth="1"/>
    <col min="6" max="6" width="10.28515625" bestFit="1" customWidth="1"/>
    <col min="7" max="7" width="10" customWidth="1"/>
    <col min="8" max="8" width="16.28515625" bestFit="1" customWidth="1"/>
    <col min="9" max="9" width="16" customWidth="1"/>
    <col min="10" max="10" width="31.7109375" bestFit="1" customWidth="1"/>
    <col min="11" max="11" width="24.140625" bestFit="1" customWidth="1"/>
    <col min="12" max="12" width="15.140625" bestFit="1" customWidth="1"/>
  </cols>
  <sheetData>
    <row r="1" spans="1:12" ht="31.5" x14ac:dyDescent="0.25">
      <c r="A1" s="5" t="s">
        <v>43</v>
      </c>
    </row>
    <row r="3" spans="1:12" x14ac:dyDescent="0.25">
      <c r="A3" s="53" t="s">
        <v>44</v>
      </c>
      <c r="B3" s="53" t="s">
        <v>29</v>
      </c>
      <c r="C3" s="6" t="s">
        <v>32</v>
      </c>
      <c r="D3" s="53" t="s">
        <v>34</v>
      </c>
      <c r="E3" s="53" t="s">
        <v>35</v>
      </c>
      <c r="F3" s="53" t="s">
        <v>36</v>
      </c>
      <c r="G3" s="53" t="s">
        <v>37</v>
      </c>
      <c r="H3" s="53" t="s">
        <v>38</v>
      </c>
      <c r="I3" s="53" t="s">
        <v>39</v>
      </c>
      <c r="J3" s="53" t="s">
        <v>40</v>
      </c>
      <c r="K3" s="53" t="s">
        <v>41</v>
      </c>
      <c r="L3" s="53" t="s">
        <v>45</v>
      </c>
    </row>
    <row r="4" spans="1:12" x14ac:dyDescent="0.25">
      <c r="A4" s="53"/>
      <c r="B4" s="53"/>
      <c r="C4" s="6" t="s">
        <v>33</v>
      </c>
      <c r="D4" s="53"/>
      <c r="E4" s="53"/>
      <c r="F4" s="53"/>
      <c r="G4" s="53"/>
      <c r="H4" s="53"/>
      <c r="I4" s="53"/>
      <c r="J4" s="53"/>
      <c r="K4" s="53"/>
      <c r="L4" s="53"/>
    </row>
    <row r="5" spans="1:12" x14ac:dyDescent="0.25">
      <c r="A5" s="9" t="s">
        <v>46</v>
      </c>
      <c r="B5" s="7">
        <v>42647</v>
      </c>
      <c r="C5" s="8">
        <v>3</v>
      </c>
      <c r="D5" s="8"/>
      <c r="E5" s="8"/>
      <c r="F5" s="8">
        <v>12.6</v>
      </c>
      <c r="G5" s="8">
        <v>8.3000000000000007</v>
      </c>
      <c r="H5" s="8">
        <v>60</v>
      </c>
      <c r="I5" s="8">
        <v>43</v>
      </c>
      <c r="J5" s="8">
        <v>4.99</v>
      </c>
      <c r="K5" s="8">
        <v>8.32</v>
      </c>
      <c r="L5" s="8">
        <v>91344</v>
      </c>
    </row>
    <row r="6" spans="1:12" x14ac:dyDescent="0.25">
      <c r="A6" s="9" t="s">
        <v>47</v>
      </c>
      <c r="B6" s="7">
        <v>42647</v>
      </c>
      <c r="C6" s="8">
        <v>2.9</v>
      </c>
      <c r="D6" s="8">
        <v>3.8</v>
      </c>
      <c r="E6" s="8">
        <v>2</v>
      </c>
      <c r="F6" s="8">
        <v>15.5</v>
      </c>
      <c r="G6" s="8">
        <v>5.9</v>
      </c>
      <c r="H6" s="8">
        <v>94</v>
      </c>
      <c r="I6" s="8">
        <v>42</v>
      </c>
      <c r="J6" s="8">
        <v>4.2</v>
      </c>
      <c r="K6" s="8">
        <v>14.71</v>
      </c>
      <c r="L6" s="8">
        <v>95003</v>
      </c>
    </row>
    <row r="7" spans="1:12" x14ac:dyDescent="0.25">
      <c r="A7" s="9" t="s">
        <v>48</v>
      </c>
      <c r="B7" s="7">
        <v>42647</v>
      </c>
      <c r="C7" s="8">
        <v>1.4</v>
      </c>
      <c r="D7" s="8">
        <v>24.8</v>
      </c>
      <c r="E7" s="8"/>
      <c r="F7" s="8">
        <v>7.3</v>
      </c>
      <c r="G7" s="8">
        <v>3.8</v>
      </c>
      <c r="H7" s="8">
        <v>92</v>
      </c>
      <c r="I7" s="8">
        <v>70</v>
      </c>
      <c r="J7" s="8">
        <v>3.29</v>
      </c>
      <c r="K7" s="8">
        <v>9.9499999999999993</v>
      </c>
      <c r="L7" s="8">
        <v>96003</v>
      </c>
    </row>
    <row r="8" spans="1:12" x14ac:dyDescent="0.25">
      <c r="A8" s="9" t="s">
        <v>49</v>
      </c>
      <c r="B8" s="7">
        <v>42647</v>
      </c>
      <c r="C8" s="8">
        <v>3.5</v>
      </c>
      <c r="D8" s="8">
        <v>1.8</v>
      </c>
      <c r="E8" s="8"/>
      <c r="F8" s="8">
        <v>15.9</v>
      </c>
      <c r="G8" s="8">
        <v>7</v>
      </c>
      <c r="H8" s="8">
        <v>74</v>
      </c>
      <c r="I8" s="8">
        <v>44</v>
      </c>
      <c r="J8" s="8">
        <v>6</v>
      </c>
      <c r="K8" s="8">
        <v>15.13</v>
      </c>
      <c r="L8" s="8">
        <v>94212</v>
      </c>
    </row>
    <row r="9" spans="1:12" x14ac:dyDescent="0.25">
      <c r="A9" s="9" t="s">
        <v>50</v>
      </c>
      <c r="B9" s="7">
        <v>42647</v>
      </c>
      <c r="C9" s="8">
        <v>3.4</v>
      </c>
      <c r="D9" s="8">
        <v>5</v>
      </c>
      <c r="E9" s="8"/>
      <c r="F9" s="8">
        <v>14.3</v>
      </c>
      <c r="G9" s="8">
        <v>7.3</v>
      </c>
      <c r="H9" s="8">
        <v>85</v>
      </c>
      <c r="I9" s="8">
        <v>48</v>
      </c>
      <c r="J9" s="8">
        <v>10.41</v>
      </c>
      <c r="K9" s="8">
        <v>14.75</v>
      </c>
      <c r="L9" s="8">
        <v>94198</v>
      </c>
    </row>
    <row r="10" spans="1:12" x14ac:dyDescent="0.25">
      <c r="A10" s="9" t="s">
        <v>51</v>
      </c>
      <c r="B10" s="7">
        <v>42647</v>
      </c>
      <c r="C10" s="8">
        <v>2.2000000000000002</v>
      </c>
      <c r="D10" s="8">
        <v>10.199999999999999</v>
      </c>
      <c r="E10" s="8"/>
      <c r="F10" s="8">
        <v>12</v>
      </c>
      <c r="G10" s="8">
        <v>9.1999999999999993</v>
      </c>
      <c r="H10" s="8">
        <v>92</v>
      </c>
      <c r="I10" s="8">
        <v>60</v>
      </c>
      <c r="J10" s="8">
        <v>11.55</v>
      </c>
      <c r="K10" s="8">
        <v>6.36</v>
      </c>
      <c r="L10" s="8">
        <v>91331</v>
      </c>
    </row>
    <row r="11" spans="1:12" x14ac:dyDescent="0.25">
      <c r="A11" s="9" t="s">
        <v>52</v>
      </c>
      <c r="B11" s="7">
        <v>42647</v>
      </c>
      <c r="C11" s="8">
        <v>2.4</v>
      </c>
      <c r="D11" s="8">
        <v>10.8</v>
      </c>
      <c r="E11" s="8"/>
      <c r="F11" s="8">
        <v>11.9</v>
      </c>
      <c r="G11" s="8">
        <v>9</v>
      </c>
      <c r="H11" s="8">
        <v>93</v>
      </c>
      <c r="I11" s="8">
        <v>57</v>
      </c>
      <c r="J11" s="8">
        <v>16.43</v>
      </c>
      <c r="K11" s="8">
        <v>6.36</v>
      </c>
      <c r="L11" s="8">
        <v>91245</v>
      </c>
    </row>
    <row r="12" spans="1:12" x14ac:dyDescent="0.25">
      <c r="A12" s="9" t="s">
        <v>53</v>
      </c>
      <c r="B12" s="7">
        <v>42647</v>
      </c>
      <c r="C12" s="8">
        <v>2.2000000000000002</v>
      </c>
      <c r="D12" s="8">
        <v>15.4</v>
      </c>
      <c r="E12" s="8"/>
      <c r="F12" s="8">
        <v>13.3</v>
      </c>
      <c r="G12" s="8">
        <v>8.1</v>
      </c>
      <c r="H12" s="8">
        <v>89</v>
      </c>
      <c r="I12" s="8">
        <v>67</v>
      </c>
      <c r="J12" s="8">
        <v>10.56</v>
      </c>
      <c r="K12" s="8">
        <v>9.02</v>
      </c>
      <c r="L12" s="8">
        <v>97000</v>
      </c>
    </row>
    <row r="13" spans="1:12" x14ac:dyDescent="0.25">
      <c r="A13" s="9" t="s">
        <v>28</v>
      </c>
      <c r="B13" s="7">
        <v>42647</v>
      </c>
      <c r="C13" s="8">
        <v>2.9</v>
      </c>
      <c r="D13" s="8">
        <v>8.1999999999999993</v>
      </c>
      <c r="E13" s="8"/>
      <c r="F13" s="8">
        <v>14.3</v>
      </c>
      <c r="G13" s="8">
        <v>7.4</v>
      </c>
      <c r="H13" s="8">
        <v>92</v>
      </c>
      <c r="I13" s="8">
        <v>47</v>
      </c>
      <c r="J13" s="8">
        <v>6.84</v>
      </c>
      <c r="K13" s="8">
        <v>13.97</v>
      </c>
      <c r="L13" s="8">
        <v>91306</v>
      </c>
    </row>
    <row r="14" spans="1:12" x14ac:dyDescent="0.25">
      <c r="A14" s="9" t="s">
        <v>54</v>
      </c>
      <c r="B14" s="7">
        <v>42647</v>
      </c>
      <c r="C14" s="8">
        <v>3.2</v>
      </c>
      <c r="D14" s="8">
        <v>1.6</v>
      </c>
      <c r="E14" s="8"/>
      <c r="F14" s="8">
        <v>14.3</v>
      </c>
      <c r="G14" s="8">
        <v>9.1</v>
      </c>
      <c r="H14" s="8">
        <v>75</v>
      </c>
      <c r="I14" s="8">
        <v>55</v>
      </c>
      <c r="J14" s="8">
        <v>6.21</v>
      </c>
      <c r="K14" s="8">
        <v>17.27</v>
      </c>
      <c r="L14" s="8">
        <v>94255</v>
      </c>
    </row>
    <row r="15" spans="1:12" x14ac:dyDescent="0.25">
      <c r="A15" s="9" t="s">
        <v>55</v>
      </c>
      <c r="B15" s="7">
        <v>42647</v>
      </c>
      <c r="C15" s="8">
        <v>2.1</v>
      </c>
      <c r="D15" s="8">
        <v>4.2</v>
      </c>
      <c r="E15" s="8"/>
      <c r="F15" s="8">
        <v>13.3</v>
      </c>
      <c r="G15" s="8">
        <v>9.6</v>
      </c>
      <c r="H15" s="8">
        <v>93</v>
      </c>
      <c r="I15" s="8">
        <v>65</v>
      </c>
      <c r="J15" s="8">
        <v>7.71</v>
      </c>
      <c r="K15" s="8">
        <v>10.34</v>
      </c>
      <c r="L15" s="8">
        <v>91126</v>
      </c>
    </row>
    <row r="16" spans="1:12" x14ac:dyDescent="0.25">
      <c r="A16" s="9" t="s">
        <v>56</v>
      </c>
      <c r="B16" s="7">
        <v>42647</v>
      </c>
      <c r="C16" s="8">
        <v>3.7</v>
      </c>
      <c r="D16" s="8">
        <v>0.2</v>
      </c>
      <c r="E16" s="8"/>
      <c r="F16" s="8">
        <v>15.5</v>
      </c>
      <c r="G16" s="8">
        <v>9.1</v>
      </c>
      <c r="H16" s="8">
        <v>74</v>
      </c>
      <c r="I16" s="8">
        <v>45</v>
      </c>
      <c r="J16" s="8">
        <v>7.6</v>
      </c>
      <c r="K16" s="8">
        <v>15.16</v>
      </c>
      <c r="L16" s="8">
        <v>94254</v>
      </c>
    </row>
    <row r="17" spans="1:12" x14ac:dyDescent="0.25">
      <c r="A17" s="9" t="s">
        <v>57</v>
      </c>
      <c r="B17" s="7">
        <v>42647</v>
      </c>
      <c r="C17" s="8">
        <v>3.2</v>
      </c>
      <c r="D17" s="8">
        <v>1</v>
      </c>
      <c r="E17" s="8"/>
      <c r="F17" s="8">
        <v>15.2</v>
      </c>
      <c r="G17" s="8">
        <v>6.3</v>
      </c>
      <c r="H17" s="8">
        <v>76</v>
      </c>
      <c r="I17" s="8">
        <v>43</v>
      </c>
      <c r="J17" s="8">
        <v>4.58</v>
      </c>
      <c r="K17" s="8">
        <v>16.66</v>
      </c>
      <c r="L17" s="8">
        <v>92012</v>
      </c>
    </row>
    <row r="18" spans="1:12" x14ac:dyDescent="0.25">
      <c r="A18" s="9" t="s">
        <v>58</v>
      </c>
      <c r="B18" s="7">
        <v>42647</v>
      </c>
      <c r="C18" s="8">
        <v>2.1</v>
      </c>
      <c r="D18" s="8">
        <v>6.4</v>
      </c>
      <c r="E18" s="8"/>
      <c r="F18" s="8">
        <v>13.8</v>
      </c>
      <c r="G18" s="8">
        <v>9.6999999999999993</v>
      </c>
      <c r="H18" s="8">
        <v>94</v>
      </c>
      <c r="I18" s="8">
        <v>66</v>
      </c>
      <c r="J18" s="8">
        <v>12.87</v>
      </c>
      <c r="K18" s="8">
        <v>5.79</v>
      </c>
      <c r="L18" s="8">
        <v>99005</v>
      </c>
    </row>
    <row r="19" spans="1:12" x14ac:dyDescent="0.25">
      <c r="A19" s="9" t="s">
        <v>59</v>
      </c>
      <c r="B19" s="7">
        <v>42647</v>
      </c>
      <c r="C19" s="8">
        <v>3.5</v>
      </c>
      <c r="D19" s="8">
        <v>0</v>
      </c>
      <c r="E19" s="8"/>
      <c r="F19" s="8">
        <v>17.7</v>
      </c>
      <c r="G19" s="8">
        <v>10.1</v>
      </c>
      <c r="H19" s="8">
        <v>85</v>
      </c>
      <c r="I19" s="8">
        <v>42</v>
      </c>
      <c r="J19" s="8">
        <v>4.72</v>
      </c>
      <c r="K19" s="8">
        <v>16.23</v>
      </c>
      <c r="L19" s="8">
        <v>92114</v>
      </c>
    </row>
    <row r="20" spans="1:12" x14ac:dyDescent="0.25">
      <c r="A20" s="9" t="s">
        <v>60</v>
      </c>
      <c r="B20" s="7">
        <v>42647</v>
      </c>
      <c r="C20" s="8">
        <v>2.9</v>
      </c>
      <c r="D20" s="8">
        <v>4</v>
      </c>
      <c r="E20" s="8">
        <v>3.6</v>
      </c>
      <c r="F20" s="8">
        <v>14</v>
      </c>
      <c r="G20" s="8">
        <v>7</v>
      </c>
      <c r="H20" s="8">
        <v>81</v>
      </c>
      <c r="I20" s="8">
        <v>44</v>
      </c>
      <c r="J20" s="8">
        <v>4.53</v>
      </c>
      <c r="K20" s="8">
        <v>14.46</v>
      </c>
      <c r="L20" s="8">
        <v>94220</v>
      </c>
    </row>
    <row r="21" spans="1:12" x14ac:dyDescent="0.25">
      <c r="A21" s="9" t="s">
        <v>61</v>
      </c>
      <c r="B21" s="7">
        <v>42647</v>
      </c>
      <c r="C21" s="8">
        <v>1.2</v>
      </c>
      <c r="D21" s="8">
        <v>4.4000000000000004</v>
      </c>
      <c r="E21" s="8"/>
      <c r="F21" s="8">
        <v>6.6</v>
      </c>
      <c r="G21" s="8">
        <v>2.1</v>
      </c>
      <c r="H21" s="8">
        <v>99</v>
      </c>
      <c r="I21" s="8">
        <v>83</v>
      </c>
      <c r="J21" s="8">
        <v>9</v>
      </c>
      <c r="K21" s="8">
        <v>15.45</v>
      </c>
      <c r="L21" s="8">
        <v>94191</v>
      </c>
    </row>
    <row r="22" spans="1:12" x14ac:dyDescent="0.25">
      <c r="A22" s="9" t="s">
        <v>62</v>
      </c>
      <c r="B22" s="7">
        <v>42647</v>
      </c>
      <c r="C22" s="8">
        <v>4.0999999999999996</v>
      </c>
      <c r="D22" s="8">
        <v>1</v>
      </c>
      <c r="E22" s="8"/>
      <c r="F22" s="8">
        <v>15.8</v>
      </c>
      <c r="G22" s="8">
        <v>8.8000000000000007</v>
      </c>
      <c r="H22" s="8">
        <v>69</v>
      </c>
      <c r="I22" s="8">
        <v>34</v>
      </c>
      <c r="J22" s="8">
        <v>6.38</v>
      </c>
      <c r="K22" s="8">
        <v>17.190000000000001</v>
      </c>
      <c r="L22" s="8">
        <v>94029</v>
      </c>
    </row>
    <row r="23" spans="1:12" x14ac:dyDescent="0.25">
      <c r="A23" s="9" t="s">
        <v>63</v>
      </c>
      <c r="B23" s="7">
        <v>42647</v>
      </c>
      <c r="C23" s="8">
        <v>3.9</v>
      </c>
      <c r="D23" s="8">
        <v>0</v>
      </c>
      <c r="E23" s="8">
        <v>5</v>
      </c>
      <c r="F23" s="8">
        <v>15.7</v>
      </c>
      <c r="G23" s="8">
        <v>9.3000000000000007</v>
      </c>
      <c r="H23" s="8">
        <v>70</v>
      </c>
      <c r="I23" s="8">
        <v>33</v>
      </c>
      <c r="J23" s="8">
        <v>6.74</v>
      </c>
      <c r="K23" s="8">
        <v>11.99</v>
      </c>
      <c r="L23" s="8">
        <v>94008</v>
      </c>
    </row>
    <row r="24" spans="1:12" x14ac:dyDescent="0.25">
      <c r="A24" s="9" t="s">
        <v>64</v>
      </c>
      <c r="B24" s="7">
        <v>42647</v>
      </c>
      <c r="C24" s="8">
        <v>2.6</v>
      </c>
      <c r="D24" s="8">
        <v>22.6</v>
      </c>
      <c r="E24" s="8"/>
      <c r="F24" s="8">
        <v>13</v>
      </c>
      <c r="G24" s="8">
        <v>9.5</v>
      </c>
      <c r="H24" s="8">
        <v>91</v>
      </c>
      <c r="I24" s="8">
        <v>63</v>
      </c>
      <c r="J24" s="8">
        <v>11.98</v>
      </c>
      <c r="K24" s="8">
        <v>15.07</v>
      </c>
      <c r="L24" s="8">
        <v>98017</v>
      </c>
    </row>
    <row r="25" spans="1:12" x14ac:dyDescent="0.25">
      <c r="A25" s="9" t="s">
        <v>65</v>
      </c>
      <c r="B25" s="7">
        <v>42647</v>
      </c>
      <c r="C25" s="8">
        <v>1.3</v>
      </c>
      <c r="D25" s="8">
        <v>2.2000000000000002</v>
      </c>
      <c r="E25" s="8"/>
      <c r="F25" s="8">
        <v>4.9000000000000004</v>
      </c>
      <c r="G25" s="8">
        <v>-0.5</v>
      </c>
      <c r="H25" s="8">
        <v>98</v>
      </c>
      <c r="I25" s="8">
        <v>74</v>
      </c>
      <c r="J25" s="8">
        <v>15.86</v>
      </c>
      <c r="K25" s="8">
        <v>16.54</v>
      </c>
      <c r="L25" s="8">
        <v>94087</v>
      </c>
    </row>
    <row r="26" spans="1:12" x14ac:dyDescent="0.25">
      <c r="A26" s="9" t="s">
        <v>66</v>
      </c>
      <c r="B26" s="7">
        <v>42647</v>
      </c>
      <c r="C26" s="8">
        <v>2.5</v>
      </c>
      <c r="D26" s="8">
        <v>7.2</v>
      </c>
      <c r="E26" s="8"/>
      <c r="F26" s="8">
        <v>15</v>
      </c>
      <c r="G26" s="8">
        <v>9.5</v>
      </c>
      <c r="H26" s="8">
        <v>89</v>
      </c>
      <c r="I26" s="8">
        <v>68</v>
      </c>
      <c r="J26" s="8">
        <v>10.119999999999999</v>
      </c>
      <c r="K26" s="8">
        <v>12.6</v>
      </c>
      <c r="L26" s="8">
        <v>92045</v>
      </c>
    </row>
    <row r="27" spans="1:12" x14ac:dyDescent="0.25">
      <c r="A27" s="9" t="s">
        <v>67</v>
      </c>
      <c r="B27" s="7">
        <v>42647</v>
      </c>
      <c r="C27" s="8">
        <v>2.2000000000000002</v>
      </c>
      <c r="D27" s="8">
        <v>5.8</v>
      </c>
      <c r="E27" s="8"/>
      <c r="F27" s="8">
        <v>14.5</v>
      </c>
      <c r="G27" s="8">
        <v>9.4</v>
      </c>
      <c r="H27" s="8">
        <v>94</v>
      </c>
      <c r="I27" s="8">
        <v>56</v>
      </c>
      <c r="J27" s="8">
        <v>4.32</v>
      </c>
      <c r="K27" s="8">
        <v>10.45</v>
      </c>
      <c r="L27" s="8">
        <v>91237</v>
      </c>
    </row>
    <row r="28" spans="1:12" x14ac:dyDescent="0.25">
      <c r="A28" s="9" t="s">
        <v>42</v>
      </c>
      <c r="B28" s="7">
        <v>42647</v>
      </c>
      <c r="C28" s="8">
        <v>2.5</v>
      </c>
      <c r="D28" s="8">
        <v>6</v>
      </c>
      <c r="E28" s="8"/>
      <c r="F28" s="8">
        <v>13.9</v>
      </c>
      <c r="G28" s="8">
        <v>7.2</v>
      </c>
      <c r="H28" s="8">
        <v>95</v>
      </c>
      <c r="I28" s="8">
        <v>55</v>
      </c>
      <c r="J28" s="8">
        <v>7.13</v>
      </c>
      <c r="K28" s="8">
        <v>12.43</v>
      </c>
      <c r="L28" s="8">
        <v>91311</v>
      </c>
    </row>
    <row r="29" spans="1:12" x14ac:dyDescent="0.25">
      <c r="A29" s="9" t="s">
        <v>68</v>
      </c>
      <c r="B29" s="7">
        <v>42647</v>
      </c>
      <c r="C29" s="8">
        <v>1.1000000000000001</v>
      </c>
      <c r="D29" s="8">
        <v>9.1999999999999993</v>
      </c>
      <c r="E29" s="8"/>
      <c r="F29" s="8">
        <v>6.7</v>
      </c>
      <c r="G29" s="8">
        <v>0.9</v>
      </c>
      <c r="H29" s="8">
        <v>100</v>
      </c>
      <c r="I29" s="8">
        <v>88</v>
      </c>
      <c r="J29" s="8">
        <v>8.7899999999999991</v>
      </c>
      <c r="K29" s="8">
        <v>15.97</v>
      </c>
      <c r="L29" s="8">
        <v>96033</v>
      </c>
    </row>
    <row r="30" spans="1:12" x14ac:dyDescent="0.25">
      <c r="A30" s="9" t="s">
        <v>69</v>
      </c>
      <c r="B30" s="7">
        <v>42647</v>
      </c>
      <c r="C30" s="8">
        <v>2.1</v>
      </c>
      <c r="D30" s="8">
        <v>15.6</v>
      </c>
      <c r="E30" s="8"/>
      <c r="F30" s="8">
        <v>13</v>
      </c>
      <c r="G30" s="8">
        <v>10.1</v>
      </c>
      <c r="H30" s="8">
        <v>96</v>
      </c>
      <c r="I30" s="8">
        <v>70</v>
      </c>
      <c r="J30" s="8">
        <v>12.34</v>
      </c>
      <c r="K30" s="8">
        <v>13.19</v>
      </c>
      <c r="L30" s="8">
        <v>91293</v>
      </c>
    </row>
    <row r="31" spans="1:12" x14ac:dyDescent="0.25">
      <c r="A31" s="9" t="s">
        <v>70</v>
      </c>
      <c r="B31" s="7">
        <v>42647</v>
      </c>
      <c r="C31" s="8">
        <v>2.5</v>
      </c>
      <c r="D31" s="8">
        <v>11.8</v>
      </c>
      <c r="E31" s="8"/>
      <c r="F31" s="8">
        <v>13.4</v>
      </c>
      <c r="G31" s="8">
        <v>8</v>
      </c>
      <c r="H31" s="8">
        <v>97</v>
      </c>
      <c r="I31" s="8">
        <v>63</v>
      </c>
      <c r="J31" s="8">
        <v>13.93</v>
      </c>
      <c r="K31" s="8">
        <v>15.27</v>
      </c>
      <c r="L31" s="8">
        <v>97080</v>
      </c>
    </row>
    <row r="32" spans="1:12" x14ac:dyDescent="0.25">
      <c r="A32" s="9" t="s">
        <v>71</v>
      </c>
      <c r="B32" s="7">
        <v>42647</v>
      </c>
      <c r="C32" s="8">
        <v>1</v>
      </c>
      <c r="D32" s="8">
        <v>23.4</v>
      </c>
      <c r="E32" s="8"/>
      <c r="F32" s="8">
        <v>9.6999999999999993</v>
      </c>
      <c r="G32" s="8">
        <v>6.4</v>
      </c>
      <c r="H32" s="8">
        <v>99</v>
      </c>
      <c r="I32" s="8">
        <v>88</v>
      </c>
      <c r="J32" s="8">
        <v>6.78</v>
      </c>
      <c r="K32" s="8">
        <v>8.08</v>
      </c>
      <c r="L32" s="8">
        <v>91259</v>
      </c>
    </row>
    <row r="33" spans="1:12" x14ac:dyDescent="0.25">
      <c r="A33" s="9" t="s">
        <v>72</v>
      </c>
      <c r="B33" s="7">
        <v>42647</v>
      </c>
      <c r="C33" s="8">
        <v>2.6</v>
      </c>
      <c r="D33" s="8">
        <v>7</v>
      </c>
      <c r="E33" s="8"/>
      <c r="F33" s="8">
        <v>11.4</v>
      </c>
      <c r="G33" s="8">
        <v>8</v>
      </c>
      <c r="H33" s="8">
        <v>93</v>
      </c>
      <c r="I33" s="8">
        <v>57</v>
      </c>
      <c r="J33" s="8">
        <v>19.190000000000001</v>
      </c>
      <c r="K33" s="8">
        <v>12.83</v>
      </c>
      <c r="L33" s="8">
        <v>94041</v>
      </c>
    </row>
    <row r="34" spans="1:12" x14ac:dyDescent="0.25">
      <c r="A34" s="9" t="s">
        <v>73</v>
      </c>
      <c r="B34" s="7">
        <v>42647</v>
      </c>
      <c r="C34" s="8">
        <v>4.5999999999999996</v>
      </c>
      <c r="D34" s="8">
        <v>0.2</v>
      </c>
      <c r="E34" s="8"/>
      <c r="F34" s="8">
        <v>16.2</v>
      </c>
      <c r="G34" s="8">
        <v>9.6</v>
      </c>
      <c r="H34" s="8">
        <v>57</v>
      </c>
      <c r="I34" s="8">
        <v>34</v>
      </c>
      <c r="J34" s="8">
        <v>7.78</v>
      </c>
      <c r="K34" s="8">
        <v>13.88</v>
      </c>
      <c r="L34" s="8">
        <v>92124</v>
      </c>
    </row>
    <row r="35" spans="1:12" x14ac:dyDescent="0.25">
      <c r="A35" s="9" t="s">
        <v>74</v>
      </c>
      <c r="B35" s="7">
        <v>42647</v>
      </c>
      <c r="C35" s="8">
        <v>0.3</v>
      </c>
      <c r="D35" s="8">
        <v>33.799999999999997</v>
      </c>
      <c r="E35" s="8"/>
      <c r="F35" s="8">
        <v>1.9</v>
      </c>
      <c r="G35" s="8">
        <v>0.7</v>
      </c>
      <c r="H35" s="8">
        <v>100</v>
      </c>
      <c r="I35" s="8">
        <v>100</v>
      </c>
      <c r="J35" s="8">
        <v>11.07</v>
      </c>
      <c r="K35" s="8">
        <v>4.99</v>
      </c>
      <c r="L35" s="8">
        <v>97085</v>
      </c>
    </row>
    <row r="36" spans="1:12" x14ac:dyDescent="0.25">
      <c r="A36" s="9" t="s">
        <v>75</v>
      </c>
      <c r="B36" s="7">
        <v>42647</v>
      </c>
      <c r="C36" s="8">
        <v>2.8</v>
      </c>
      <c r="D36" s="8">
        <v>7</v>
      </c>
      <c r="E36" s="8"/>
      <c r="F36" s="8">
        <v>14.2</v>
      </c>
      <c r="G36" s="8">
        <v>6.5</v>
      </c>
      <c r="H36" s="8">
        <v>91</v>
      </c>
      <c r="I36" s="8">
        <v>49</v>
      </c>
      <c r="J36" s="8">
        <v>5.12</v>
      </c>
      <c r="K36" s="8">
        <v>16.36</v>
      </c>
      <c r="L36" s="8">
        <v>95048</v>
      </c>
    </row>
    <row r="37" spans="1:12" x14ac:dyDescent="0.25">
      <c r="A37" s="9" t="s">
        <v>76</v>
      </c>
      <c r="B37" s="7">
        <v>42647</v>
      </c>
      <c r="C37" s="8">
        <v>1.9</v>
      </c>
      <c r="D37" s="8">
        <v>18.2</v>
      </c>
      <c r="E37" s="8"/>
      <c r="F37" s="8">
        <v>11</v>
      </c>
      <c r="G37" s="8">
        <v>5.3</v>
      </c>
      <c r="H37" s="8">
        <v>100</v>
      </c>
      <c r="I37" s="8">
        <v>64</v>
      </c>
      <c r="J37" s="8">
        <v>11.98</v>
      </c>
      <c r="K37" s="8">
        <v>10.92</v>
      </c>
      <c r="L37" s="8">
        <v>97083</v>
      </c>
    </row>
    <row r="38" spans="1:12" x14ac:dyDescent="0.25">
      <c r="A38" s="9" t="s">
        <v>77</v>
      </c>
      <c r="B38" s="7">
        <v>42647</v>
      </c>
      <c r="C38" s="8">
        <v>2.2000000000000002</v>
      </c>
      <c r="D38" s="8">
        <v>17.8</v>
      </c>
      <c r="E38" s="8">
        <v>2.6</v>
      </c>
      <c r="F38" s="8">
        <v>11.9</v>
      </c>
      <c r="G38" s="8">
        <v>8.1</v>
      </c>
      <c r="H38" s="8">
        <v>97</v>
      </c>
      <c r="I38" s="8">
        <v>55</v>
      </c>
      <c r="J38" s="8">
        <v>6.21</v>
      </c>
      <c r="K38" s="8">
        <v>11.93</v>
      </c>
      <c r="L38" s="8">
        <v>91219</v>
      </c>
    </row>
    <row r="39" spans="1:12" x14ac:dyDescent="0.25">
      <c r="A39" s="9" t="s">
        <v>78</v>
      </c>
      <c r="B39" s="7">
        <v>42647</v>
      </c>
      <c r="C39" s="8">
        <v>2</v>
      </c>
      <c r="D39" s="8">
        <v>13.6</v>
      </c>
      <c r="E39" s="8"/>
      <c r="F39" s="8">
        <v>11.4</v>
      </c>
      <c r="G39" s="8">
        <v>6.4</v>
      </c>
      <c r="H39" s="8">
        <v>95</v>
      </c>
      <c r="I39" s="8">
        <v>63</v>
      </c>
      <c r="J39" s="8">
        <v>5.8</v>
      </c>
      <c r="K39" s="8">
        <v>12.59</v>
      </c>
      <c r="L39" s="8">
        <v>91291</v>
      </c>
    </row>
    <row r="40" spans="1:12" x14ac:dyDescent="0.25">
      <c r="A40" s="9" t="s">
        <v>79</v>
      </c>
      <c r="B40" s="7">
        <v>42647</v>
      </c>
      <c r="C40" s="8">
        <v>1.9</v>
      </c>
      <c r="D40" s="8">
        <v>10</v>
      </c>
      <c r="E40" s="8"/>
      <c r="F40" s="8">
        <v>13.2</v>
      </c>
      <c r="G40" s="8">
        <v>9.4</v>
      </c>
      <c r="H40" s="8">
        <v>93</v>
      </c>
      <c r="I40" s="8">
        <v>73</v>
      </c>
      <c r="J40" s="8">
        <v>7.56</v>
      </c>
      <c r="K40" s="8">
        <v>9.86</v>
      </c>
      <c r="L40" s="8">
        <v>91292</v>
      </c>
    </row>
    <row r="41" spans="1:12" x14ac:dyDescent="0.25">
      <c r="A41" s="9" t="s">
        <v>80</v>
      </c>
      <c r="B41" s="7">
        <v>42647</v>
      </c>
      <c r="C41" s="8">
        <v>1.9</v>
      </c>
      <c r="D41" s="8"/>
      <c r="E41" s="8"/>
      <c r="F41" s="8">
        <v>15.5</v>
      </c>
      <c r="G41" s="8">
        <v>9.6</v>
      </c>
      <c r="H41" s="8">
        <v>53</v>
      </c>
      <c r="I41" s="8">
        <v>35</v>
      </c>
      <c r="J41" s="8">
        <v>0</v>
      </c>
      <c r="K41" s="8">
        <v>15.48</v>
      </c>
      <c r="L41" s="8">
        <v>92133</v>
      </c>
    </row>
    <row r="42" spans="1:12" x14ac:dyDescent="0.25">
      <c r="A42" s="9" t="s">
        <v>81</v>
      </c>
      <c r="B42" s="7">
        <v>42647</v>
      </c>
      <c r="C42" s="8">
        <v>2.8</v>
      </c>
      <c r="D42" s="8">
        <v>6</v>
      </c>
      <c r="E42" s="8"/>
      <c r="F42" s="8">
        <v>15.8</v>
      </c>
      <c r="G42" s="8">
        <v>9.1999999999999993</v>
      </c>
      <c r="H42" s="8">
        <v>93</v>
      </c>
      <c r="I42" s="8">
        <v>50</v>
      </c>
      <c r="J42" s="8">
        <v>4.67</v>
      </c>
      <c r="K42" s="8">
        <v>14.36</v>
      </c>
      <c r="L42" s="8">
        <v>92120</v>
      </c>
    </row>
    <row r="43" spans="1:12" x14ac:dyDescent="0.25">
      <c r="A43" s="9" t="s">
        <v>82</v>
      </c>
      <c r="B43" s="7">
        <v>42647</v>
      </c>
      <c r="C43" s="8">
        <v>2.1</v>
      </c>
      <c r="D43" s="8">
        <v>21.2</v>
      </c>
      <c r="E43" s="8"/>
      <c r="F43" s="8">
        <v>13.4</v>
      </c>
      <c r="G43" s="8">
        <v>8.6</v>
      </c>
      <c r="H43" s="8">
        <v>92</v>
      </c>
      <c r="I43" s="8">
        <v>66</v>
      </c>
      <c r="J43" s="8">
        <v>8.81</v>
      </c>
      <c r="K43" s="8">
        <v>9.82</v>
      </c>
      <c r="L43" s="8">
        <v>97072</v>
      </c>
    </row>
    <row r="44" spans="1:12" x14ac:dyDescent="0.25">
      <c r="A44" s="9" t="s">
        <v>83</v>
      </c>
      <c r="B44" s="7">
        <v>42647</v>
      </c>
      <c r="C44" s="8">
        <v>2.2999999999999998</v>
      </c>
      <c r="D44" s="8">
        <v>8.6</v>
      </c>
      <c r="E44" s="8"/>
      <c r="F44" s="8">
        <v>14</v>
      </c>
      <c r="G44" s="8">
        <v>9.1</v>
      </c>
      <c r="H44" s="8">
        <v>94</v>
      </c>
      <c r="I44" s="8">
        <v>68</v>
      </c>
      <c r="J44" s="8">
        <v>11.99</v>
      </c>
      <c r="K44" s="8">
        <v>13.1</v>
      </c>
      <c r="L44" s="8">
        <v>92123</v>
      </c>
    </row>
    <row r="45" spans="1:12" x14ac:dyDescent="0.25">
      <c r="A45" s="9" t="s">
        <v>84</v>
      </c>
      <c r="B45" s="7">
        <v>42647</v>
      </c>
      <c r="C45" s="8">
        <v>2.9</v>
      </c>
      <c r="D45" s="8">
        <v>1.6</v>
      </c>
      <c r="E45" s="8"/>
      <c r="F45" s="8">
        <v>13.1</v>
      </c>
      <c r="G45" s="8">
        <v>8.1999999999999993</v>
      </c>
      <c r="H45" s="8">
        <v>79</v>
      </c>
      <c r="I45" s="8">
        <v>52</v>
      </c>
      <c r="J45" s="8">
        <v>6.53</v>
      </c>
      <c r="K45" s="8">
        <v>14.25</v>
      </c>
      <c r="L45" s="8">
        <v>94155</v>
      </c>
    </row>
    <row r="46" spans="1:12" x14ac:dyDescent="0.25">
      <c r="A46" s="9" t="s">
        <v>85</v>
      </c>
      <c r="B46" s="7">
        <v>42647</v>
      </c>
      <c r="C46" s="8">
        <v>2.6</v>
      </c>
      <c r="D46" s="8">
        <v>0.8</v>
      </c>
      <c r="E46" s="8"/>
      <c r="F46" s="8">
        <v>12</v>
      </c>
      <c r="G46" s="8">
        <v>4.8</v>
      </c>
      <c r="H46" s="8">
        <v>90</v>
      </c>
      <c r="I46" s="8">
        <v>53</v>
      </c>
      <c r="J46" s="8">
        <v>7.18</v>
      </c>
      <c r="K46" s="8">
        <v>15.7</v>
      </c>
      <c r="L46" s="8">
        <v>94195</v>
      </c>
    </row>
    <row r="47" spans="1:12" x14ac:dyDescent="0.25">
      <c r="A47" s="9" t="s">
        <v>86</v>
      </c>
      <c r="B47" s="7">
        <v>42647</v>
      </c>
      <c r="C47" s="8">
        <v>1.6</v>
      </c>
      <c r="D47" s="8">
        <v>25</v>
      </c>
      <c r="E47" s="8"/>
      <c r="F47" s="8">
        <v>9.1999999999999993</v>
      </c>
      <c r="G47" s="8">
        <v>4.5</v>
      </c>
      <c r="H47" s="8">
        <v>99</v>
      </c>
      <c r="I47" s="8">
        <v>72</v>
      </c>
      <c r="J47" s="8">
        <v>6.62</v>
      </c>
      <c r="K47" s="8">
        <v>13.9</v>
      </c>
      <c r="L47" s="8">
        <v>97024</v>
      </c>
    </row>
    <row r="48" spans="1:12" x14ac:dyDescent="0.25">
      <c r="A48" s="9" t="s">
        <v>87</v>
      </c>
      <c r="B48" s="7">
        <v>42647</v>
      </c>
      <c r="C48" s="8">
        <v>1.9</v>
      </c>
      <c r="D48" s="8">
        <v>9</v>
      </c>
      <c r="E48" s="8"/>
      <c r="F48" s="8">
        <v>13.6</v>
      </c>
      <c r="G48" s="8">
        <v>9</v>
      </c>
      <c r="H48" s="8">
        <v>92</v>
      </c>
      <c r="I48" s="8">
        <v>67</v>
      </c>
      <c r="J48" s="8">
        <v>5.96</v>
      </c>
      <c r="K48" s="8">
        <v>8.68</v>
      </c>
      <c r="L48" s="8">
        <v>91107</v>
      </c>
    </row>
    <row r="50" spans="1:1" x14ac:dyDescent="0.25">
      <c r="A50" t="s">
        <v>88</v>
      </c>
    </row>
    <row r="52" spans="1:1" ht="23.25" x14ac:dyDescent="0.25">
      <c r="A52" s="10" t="s">
        <v>89</v>
      </c>
    </row>
    <row r="54" spans="1:1" x14ac:dyDescent="0.25">
      <c r="A54" s="4" t="s">
        <v>90</v>
      </c>
    </row>
    <row r="56" spans="1:1" x14ac:dyDescent="0.25">
      <c r="A56" s="4" t="s">
        <v>91</v>
      </c>
    </row>
  </sheetData>
  <mergeCells count="11">
    <mergeCell ref="I3:I4"/>
    <mergeCell ref="J3:J4"/>
    <mergeCell ref="K3:K4"/>
    <mergeCell ref="L3:L4"/>
    <mergeCell ref="A3:A4"/>
    <mergeCell ref="B3:B4"/>
    <mergeCell ref="D3:D4"/>
    <mergeCell ref="E3:E4"/>
    <mergeCell ref="F3:F4"/>
    <mergeCell ref="G3:G4"/>
    <mergeCell ref="H3:H4"/>
  </mergeCells>
  <hyperlinks>
    <hyperlink ref="A5" r:id="rId1" display="http://www.bom.gov.au/watl/eto/tables/tas/burnie_ntc/burnie_ntc.html"/>
    <hyperlink ref="A6" r:id="rId2" display="http://www.bom.gov.au/watl/eto/tables/tas/bushy_park_(bushy_park_estates)/bushy_park_(bushy_park_estates).html"/>
    <hyperlink ref="A7" r:id="rId3" display="http://www.bom.gov.au/watl/eto/tables/tas/butlers_gorge/butlers_gorge.html"/>
    <hyperlink ref="A8" r:id="rId4" display="http://www.bom.gov.au/watl/eto/tables/tas/campania_(kincora)/campania_(kincora).html"/>
    <hyperlink ref="A9" r:id="rId5" display="http://www.bom.gov.au/watl/eto/tables/tas/cape_bruny_(cape_bruny)/cape_bruny_(cape_bruny).html"/>
    <hyperlink ref="A10" r:id="rId6" display="http://www.bom.gov.au/watl/eto/tables/tas/cape_grim/cape_grim.html"/>
    <hyperlink ref="A11" r:id="rId7" display="http://www.bom.gov.au/watl/eto/tables/tas/cape_grim_baps_(comparison)/cape_grim_baps_(comparison).html"/>
    <hyperlink ref="A12" r:id="rId8" display="http://www.bom.gov.au/watl/eto/tables/tas/cape_sorell/cape_sorell.html"/>
    <hyperlink ref="A13" r:id="rId9" display="http://www.bom.gov.au/watl/eto/tables/tas/cressy_research_station/cressy_research_station.html"/>
    <hyperlink ref="A14" r:id="rId10" display="http://www.bom.gov.au/watl/eto/tables/tas/dennes_point/dennes_point.html"/>
    <hyperlink ref="A15" r:id="rId11" display="http://www.bom.gov.au/watl/eto/tables/tas/devonport_airport/devonport_airport.html"/>
    <hyperlink ref="A16" r:id="rId12" display="http://www.bom.gov.au/watl/eto/tables/tas/dunalley_(stroud_point)/dunalley_(stroud_point).html"/>
    <hyperlink ref="A17" r:id="rId13" display="http://www.bom.gov.au/watl/eto/tables/tas/fingal_(legge_street)/fingal_(legge_street).html"/>
    <hyperlink ref="A18" r:id="rId14" display="http://www.bom.gov.au/watl/eto/tables/tas/flinders_island_airport/flinders_island_airport.html"/>
    <hyperlink ref="A19" r:id="rId15" display="http://www.bom.gov.au/watl/eto/tables/tas/friendly_beaches/friendly_beaches.html"/>
    <hyperlink ref="A20" r:id="rId16" display="http://www.bom.gov.au/watl/eto/tables/tas/grove_(research_station)/grove_(research_station).html"/>
    <hyperlink ref="A21" r:id="rId17" display="http://www.bom.gov.au/watl/eto/tables/tas/hartz_mountain_(keoghs_pimple)/hartz_mountain_(keoghs_pimple).html"/>
    <hyperlink ref="A22" r:id="rId18" display="http://www.bom.gov.au/watl/eto/tables/tas/hobart_(ellerslie_road)/hobart_(ellerslie_road).html"/>
    <hyperlink ref="A23" r:id="rId19" display="http://www.bom.gov.au/watl/eto/tables/tas/hobart_airport/hobart_airport.html"/>
    <hyperlink ref="A24" r:id="rId20" display="http://www.bom.gov.au/watl/eto/tables/tas/king_island_airport/king_island_airport.html"/>
    <hyperlink ref="A25" r:id="rId21" display="http://www.bom.gov.au/watl/eto/tables/tas/kunanyi_(mount_wellington_pinnacle)/kunanyi_(mount_wellington_pinnacle).html"/>
    <hyperlink ref="A26" r:id="rId22" display="http://www.bom.gov.au/watl/eto/tables/tas/larapuna_(eddystone_point)/larapuna_(eddystone_point).html"/>
    <hyperlink ref="A27" r:id="rId23" display="http://www.bom.gov.au/watl/eto/tables/tas/launceston_(ti_tree_bend)/launceston_(ti_tree_bend).html"/>
    <hyperlink ref="A28" r:id="rId24" display="http://www.bom.gov.au/watl/eto/tables/tas/launceston_airport/launceston_airport.html"/>
    <hyperlink ref="A29" r:id="rId25" display="http://www.bom.gov.au/watl/eto/tables/tas/liawenee/liawenee.html"/>
    <hyperlink ref="A30" r:id="rId26" display="http://www.bom.gov.au/watl/eto/tables/tas/low_head/low_head.html"/>
    <hyperlink ref="A31" r:id="rId27" display="http://www.bom.gov.au/watl/eto/tables/tas/low_rocky_point/low_rocky_point.html"/>
    <hyperlink ref="A32" r:id="rId28" display="http://www.bom.gov.au/watl/eto/tables/tas/luncheon_hill_(forestry)/luncheon_hill_(forestry).html"/>
    <hyperlink ref="A33" r:id="rId29" display="http://www.bom.gov.au/watl/eto/tables/tas/maatsuyker_island_lighthouse/maatsuyker_island_lighthouse.html"/>
    <hyperlink ref="A34" r:id="rId30" display="http://www.bom.gov.au/watl/eto/tables/tas/maria_island_(point_lesueur)/maria_island_(point_lesueur).html"/>
    <hyperlink ref="A35" r:id="rId31" display="http://www.bom.gov.au/watl/eto/tables/tas/mount_read/mount_read.html"/>
    <hyperlink ref="A36" r:id="rId32" display="http://www.bom.gov.au/watl/eto/tables/tas/ouse_fire_station/ouse_fire_station.html"/>
    <hyperlink ref="A37" r:id="rId33" display="http://www.bom.gov.au/watl/eto/tables/tas/scotts_peak_dam/scotts_peak_dam.html"/>
    <hyperlink ref="A38" r:id="rId34" display="http://www.bom.gov.au/watl/eto/tables/tas/scottsdale_(west_minstone_road)/scottsdale_(west_minstone_road).html"/>
    <hyperlink ref="A39" r:id="rId35" display="http://www.bom.gov.au/watl/eto/tables/tas/sheffield_school_farm/sheffield_school_farm.html"/>
    <hyperlink ref="A40" r:id="rId36" display="http://www.bom.gov.au/watl/eto/tables/tas/smithton_aerodrome/smithton_aerodrome.html"/>
    <hyperlink ref="A41" r:id="rId37" display="http://www.bom.gov.au/watl/eto/tables/tas/spring_bay_ntc/spring_bay_ntc.html"/>
    <hyperlink ref="A42" r:id="rId38" display="http://www.bom.gov.au/watl/eto/tables/tas/st_helens_aerodrome/st_helens_aerodrome.html"/>
    <hyperlink ref="A43" r:id="rId39" display="http://www.bom.gov.au/watl/eto/tables/tas/strahan_aerodrome/strahan_aerodrome.html"/>
    <hyperlink ref="A44" r:id="rId40" display="http://www.bom.gov.au/watl/eto/tables/tas/swan_island/swan_island.html"/>
    <hyperlink ref="A45" r:id="rId41" display="http://www.bom.gov.au/watl/eto/tables/tas/tasman_island/tasman_island.html"/>
    <hyperlink ref="A46" r:id="rId42" display="http://www.bom.gov.au/watl/eto/tables/tas/tunnack_fire_station/tunnack_fire_station.html"/>
    <hyperlink ref="A47" r:id="rId43" display="http://www.bom.gov.au/watl/eto/tables/tas/warra/warra.html"/>
    <hyperlink ref="A48" r:id="rId44" display="http://www.bom.gov.au/watl/eto/tables/tas/wynyard_airport/wynyard_airport.html"/>
    <hyperlink ref="A54" r:id="rId45" tooltip="Notes to accompany Daily Weather Observations" display="http://www.bom.gov.au/climate/dwo/IDCJDW0000.shtml"/>
    <hyperlink ref="A56" r:id="rId46" tooltip="How to get in touch with us" display="http://www.bom.gov.au/climate/how/contacts.shtml"/>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abSelected="1" workbookViewId="0"/>
  </sheetViews>
  <sheetFormatPr defaultRowHeight="15" x14ac:dyDescent="0.25"/>
  <cols>
    <col min="1" max="1" width="9.140625" style="11"/>
    <col min="2" max="2" width="23.7109375" style="11" bestFit="1" customWidth="1"/>
    <col min="3" max="3" width="40" style="11" bestFit="1" customWidth="1"/>
    <col min="4" max="4" width="18.85546875" style="11" bestFit="1" customWidth="1"/>
    <col min="5" max="10" width="9.140625" style="11"/>
    <col min="11" max="11" width="26.5703125" style="11" bestFit="1" customWidth="1"/>
    <col min="12" max="12" width="10" style="11" bestFit="1" customWidth="1"/>
    <col min="13" max="13" width="40.28515625" style="11" bestFit="1" customWidth="1"/>
    <col min="14" max="14" width="14.140625" style="11" bestFit="1" customWidth="1"/>
    <col min="15" max="16384" width="9.140625" style="11"/>
  </cols>
  <sheetData>
    <row r="1" spans="1:14" x14ac:dyDescent="0.25">
      <c r="A1" s="14"/>
      <c r="B1" s="54" t="s">
        <v>92</v>
      </c>
      <c r="C1" s="54"/>
      <c r="D1" s="54"/>
      <c r="E1" s="14"/>
    </row>
    <row r="2" spans="1:14" x14ac:dyDescent="0.25">
      <c r="A2" s="14"/>
      <c r="B2" s="54"/>
      <c r="C2" s="54"/>
      <c r="D2" s="54"/>
      <c r="E2" s="14"/>
    </row>
    <row r="3" spans="1:14" ht="15.75" thickBot="1" x14ac:dyDescent="0.3">
      <c r="A3" s="14"/>
      <c r="B3" s="54"/>
      <c r="C3" s="54"/>
      <c r="D3" s="54"/>
      <c r="E3" s="14"/>
      <c r="K3" s="12" t="s">
        <v>10</v>
      </c>
      <c r="L3" s="12" t="s">
        <v>11</v>
      </c>
      <c r="M3" s="12" t="s">
        <v>13</v>
      </c>
      <c r="N3" s="12"/>
    </row>
    <row r="4" spans="1:14" ht="26.25" customHeight="1" thickBot="1" x14ac:dyDescent="0.3">
      <c r="A4" s="14"/>
      <c r="B4" s="26" t="s">
        <v>93</v>
      </c>
      <c r="C4" s="56" t="s">
        <v>102</v>
      </c>
      <c r="D4" s="57"/>
      <c r="E4" s="14"/>
      <c r="K4" s="12"/>
      <c r="L4" s="12"/>
      <c r="M4" s="12"/>
      <c r="N4" s="12"/>
    </row>
    <row r="5" spans="1:14" ht="18.75" x14ac:dyDescent="0.3">
      <c r="A5" s="14"/>
      <c r="B5" s="21" t="s">
        <v>31</v>
      </c>
      <c r="C5" s="15"/>
      <c r="D5" s="16"/>
      <c r="E5" s="14"/>
    </row>
    <row r="6" spans="1:14" ht="18.75" x14ac:dyDescent="0.25">
      <c r="A6" s="14"/>
      <c r="B6" s="22">
        <f>D26</f>
        <v>5.5</v>
      </c>
      <c r="C6" s="23">
        <f>C32</f>
        <v>2.2000000000000002</v>
      </c>
      <c r="D6" s="24">
        <f>D29</f>
        <v>2.5</v>
      </c>
      <c r="E6" s="17"/>
    </row>
    <row r="7" spans="1:14" ht="18.75" x14ac:dyDescent="0.25">
      <c r="A7" s="14"/>
      <c r="B7" s="60" t="s">
        <v>104</v>
      </c>
      <c r="C7" s="60"/>
      <c r="D7" s="60"/>
      <c r="E7" s="17"/>
    </row>
    <row r="8" spans="1:14" ht="6.75" customHeight="1" x14ac:dyDescent="0.25">
      <c r="A8" s="14"/>
      <c r="B8" s="18"/>
      <c r="C8" s="18"/>
      <c r="D8" s="18"/>
      <c r="E8" s="14"/>
      <c r="K8" s="12"/>
      <c r="L8" s="12"/>
      <c r="M8" s="12"/>
      <c r="N8" s="12"/>
    </row>
    <row r="9" spans="1:14" ht="15" customHeight="1" thickBot="1" x14ac:dyDescent="0.3">
      <c r="A9" s="14"/>
      <c r="B9" s="18"/>
      <c r="C9" s="18"/>
      <c r="D9" s="18"/>
      <c r="E9" s="14"/>
      <c r="K9" s="12"/>
      <c r="L9" s="12"/>
      <c r="M9" s="12"/>
      <c r="N9" s="12"/>
    </row>
    <row r="10" spans="1:14" ht="27.75" customHeight="1" thickBot="1" x14ac:dyDescent="0.3">
      <c r="A10" s="14"/>
      <c r="B10" s="58" t="s">
        <v>94</v>
      </c>
      <c r="C10" s="58"/>
      <c r="D10" s="25">
        <v>20</v>
      </c>
      <c r="E10" s="14"/>
      <c r="K10" s="12">
        <v>5</v>
      </c>
      <c r="L10" s="12">
        <v>1</v>
      </c>
      <c r="M10" s="12" t="s">
        <v>14</v>
      </c>
      <c r="N10" s="13" t="s">
        <v>15</v>
      </c>
    </row>
    <row r="11" spans="1:14" ht="15.75" thickBot="1" x14ac:dyDescent="0.3">
      <c r="A11" s="14"/>
      <c r="B11" s="19"/>
      <c r="C11" s="19"/>
      <c r="D11" s="19"/>
      <c r="E11" s="14"/>
      <c r="K11" s="12">
        <v>10</v>
      </c>
      <c r="L11" s="12">
        <v>2</v>
      </c>
      <c r="M11" s="12"/>
      <c r="N11" s="13"/>
    </row>
    <row r="12" spans="1:14" ht="15.75" thickBot="1" x14ac:dyDescent="0.3">
      <c r="A12" s="14"/>
      <c r="B12" s="58" t="s">
        <v>103</v>
      </c>
      <c r="C12" s="59"/>
      <c r="D12" s="27">
        <v>2</v>
      </c>
      <c r="E12" s="14"/>
      <c r="K12" s="12">
        <v>15</v>
      </c>
      <c r="L12" s="12"/>
      <c r="M12" s="12" t="s">
        <v>16</v>
      </c>
      <c r="N12" s="12">
        <v>0.3</v>
      </c>
    </row>
    <row r="13" spans="1:14" x14ac:dyDescent="0.25">
      <c r="A13" s="14"/>
      <c r="B13" s="19"/>
      <c r="C13" s="19"/>
      <c r="D13" s="19"/>
      <c r="E13" s="14"/>
      <c r="K13" s="12">
        <v>20</v>
      </c>
      <c r="L13" s="12"/>
      <c r="M13" s="12" t="s">
        <v>17</v>
      </c>
      <c r="N13" s="12">
        <v>0.5</v>
      </c>
    </row>
    <row r="14" spans="1:14" ht="15.75" thickBot="1" x14ac:dyDescent="0.3">
      <c r="A14" s="14"/>
      <c r="B14" s="32" t="s">
        <v>12</v>
      </c>
      <c r="C14" s="19"/>
      <c r="D14" s="19"/>
      <c r="E14" s="14"/>
      <c r="K14" s="12">
        <v>25</v>
      </c>
      <c r="L14" s="12"/>
      <c r="M14" s="12" t="s">
        <v>18</v>
      </c>
      <c r="N14" s="12">
        <v>0.6</v>
      </c>
    </row>
    <row r="15" spans="1:14" ht="16.5" customHeight="1" thickBot="1" x14ac:dyDescent="0.3">
      <c r="A15" s="14"/>
      <c r="B15" s="19" t="s">
        <v>22</v>
      </c>
      <c r="C15" s="25">
        <v>35</v>
      </c>
      <c r="D15" s="30" t="s">
        <v>96</v>
      </c>
      <c r="E15" s="14"/>
      <c r="K15" s="12">
        <v>30</v>
      </c>
      <c r="L15" s="12"/>
      <c r="M15" s="12" t="s">
        <v>17</v>
      </c>
      <c r="N15" s="12">
        <v>0.8</v>
      </c>
    </row>
    <row r="16" spans="1:14" ht="16.5" customHeight="1" thickBot="1" x14ac:dyDescent="0.3">
      <c r="A16" s="14"/>
      <c r="B16" s="19" t="s">
        <v>23</v>
      </c>
      <c r="C16" s="28">
        <f>IF(D12=1,"",D10-C15)</f>
        <v>-15</v>
      </c>
      <c r="D16" s="30" t="s">
        <v>95</v>
      </c>
      <c r="E16" s="14"/>
      <c r="K16" s="12">
        <v>35</v>
      </c>
      <c r="L16" s="12"/>
      <c r="M16" s="12" t="s">
        <v>19</v>
      </c>
      <c r="N16" s="12">
        <v>0.8</v>
      </c>
    </row>
    <row r="17" spans="1:14" x14ac:dyDescent="0.25">
      <c r="A17" s="14"/>
      <c r="B17" s="19"/>
      <c r="C17" s="19"/>
      <c r="D17" s="19"/>
      <c r="E17" s="14"/>
      <c r="K17" s="12">
        <v>40</v>
      </c>
      <c r="L17" s="12"/>
      <c r="M17" s="12" t="s">
        <v>20</v>
      </c>
      <c r="N17" s="12">
        <v>0.5</v>
      </c>
    </row>
    <row r="18" spans="1:14" x14ac:dyDescent="0.25">
      <c r="A18" s="14"/>
      <c r="B18" s="35" t="s">
        <v>24</v>
      </c>
      <c r="C18" s="36" t="s">
        <v>99</v>
      </c>
      <c r="D18" s="38" t="s">
        <v>25</v>
      </c>
      <c r="E18" s="14"/>
      <c r="K18" s="12"/>
      <c r="L18" s="12"/>
      <c r="M18" s="12" t="s">
        <v>21</v>
      </c>
      <c r="N18" s="12">
        <v>0.3</v>
      </c>
    </row>
    <row r="19" spans="1:14" x14ac:dyDescent="0.25">
      <c r="A19" s="14"/>
      <c r="B19" s="34" t="s">
        <v>97</v>
      </c>
      <c r="C19" s="37" t="s">
        <v>17</v>
      </c>
      <c r="D19" s="39">
        <f>IF(C19="","",VLOOKUP($C$19,$M$12:$N$18,2,FALSE))</f>
        <v>0.5</v>
      </c>
      <c r="E19" s="14"/>
    </row>
    <row r="20" spans="1:14" x14ac:dyDescent="0.25">
      <c r="A20" s="14"/>
      <c r="B20" s="34" t="s">
        <v>98</v>
      </c>
      <c r="C20" s="37" t="s">
        <v>19</v>
      </c>
      <c r="D20" s="39">
        <f>IF(C20="","",VLOOKUP($C$20,$M$12:$N$18,2,FALSE))</f>
        <v>0.8</v>
      </c>
      <c r="E20" s="14"/>
    </row>
    <row r="21" spans="1:14" x14ac:dyDescent="0.25">
      <c r="A21" s="14"/>
      <c r="B21" s="19"/>
      <c r="C21" s="19"/>
      <c r="D21" s="19"/>
      <c r="E21" s="14"/>
    </row>
    <row r="22" spans="1:14" x14ac:dyDescent="0.25">
      <c r="A22" s="14"/>
      <c r="B22" s="19"/>
      <c r="C22" s="19"/>
      <c r="D22" s="19"/>
      <c r="E22" s="14"/>
    </row>
    <row r="23" spans="1:14" x14ac:dyDescent="0.25">
      <c r="A23" s="14"/>
      <c r="B23" s="34" t="s">
        <v>97</v>
      </c>
      <c r="C23" s="40" t="s">
        <v>100</v>
      </c>
      <c r="D23" s="45">
        <f>IF(ISERROR(C15*D19)," ",(C15*D19))</f>
        <v>17.5</v>
      </c>
      <c r="E23" s="14"/>
    </row>
    <row r="24" spans="1:14" x14ac:dyDescent="0.25">
      <c r="A24" s="14"/>
      <c r="B24" s="34" t="s">
        <v>98</v>
      </c>
      <c r="C24" s="40" t="s">
        <v>100</v>
      </c>
      <c r="D24" s="45">
        <f>IF(ISERROR(C16*D20),0,(C16*D20))</f>
        <v>-12</v>
      </c>
      <c r="E24" s="14"/>
    </row>
    <row r="25" spans="1:14" ht="15.75" thickBot="1" x14ac:dyDescent="0.3">
      <c r="A25" s="14"/>
      <c r="B25" s="19"/>
      <c r="C25" s="19"/>
      <c r="D25" s="19"/>
      <c r="E25" s="14"/>
    </row>
    <row r="26" spans="1:14" ht="15.75" thickBot="1" x14ac:dyDescent="0.3">
      <c r="A26" s="14"/>
      <c r="B26" s="31" t="s">
        <v>26</v>
      </c>
      <c r="C26" s="19"/>
      <c r="D26" s="50">
        <f>D23+D24</f>
        <v>5.5</v>
      </c>
      <c r="E26" s="14"/>
    </row>
    <row r="27" spans="1:14" x14ac:dyDescent="0.25">
      <c r="A27" s="14"/>
      <c r="B27" s="19"/>
      <c r="C27" s="19"/>
      <c r="D27" s="19"/>
      <c r="E27" s="14"/>
    </row>
    <row r="28" spans="1:14" x14ac:dyDescent="0.25">
      <c r="A28" s="14"/>
      <c r="B28" s="34" t="s">
        <v>9</v>
      </c>
      <c r="C28" s="33" t="s">
        <v>29</v>
      </c>
      <c r="D28" s="42" t="s">
        <v>101</v>
      </c>
      <c r="E28" s="14"/>
    </row>
    <row r="29" spans="1:14" x14ac:dyDescent="0.25">
      <c r="A29" s="14"/>
      <c r="B29" s="43" t="s">
        <v>27</v>
      </c>
      <c r="C29" s="46">
        <f>'Evap Tas'!B5</f>
        <v>42647</v>
      </c>
      <c r="D29" s="47">
        <f>VLOOKUP(B29,'Evap Tas'!$A:$C,3,FALSE)</f>
        <v>2.5</v>
      </c>
      <c r="E29" s="14"/>
    </row>
    <row r="30" spans="1:14" x14ac:dyDescent="0.25">
      <c r="A30" s="14"/>
      <c r="B30" s="44" t="s">
        <v>28</v>
      </c>
      <c r="C30" s="48">
        <f>C29</f>
        <v>42647</v>
      </c>
      <c r="D30" s="49">
        <f>VLOOKUP(B30,'Evap Tas'!$A:$C,3,FALSE)</f>
        <v>2.9</v>
      </c>
      <c r="E30" s="14"/>
    </row>
    <row r="31" spans="1:14" ht="15.75" thickBot="1" x14ac:dyDescent="0.3">
      <c r="A31" s="14"/>
      <c r="B31" s="19"/>
      <c r="C31" s="19"/>
      <c r="D31" s="19"/>
      <c r="E31" s="14"/>
    </row>
    <row r="32" spans="1:14" ht="15.75" thickBot="1" x14ac:dyDescent="0.3">
      <c r="A32" s="14"/>
      <c r="B32" s="31" t="s">
        <v>30</v>
      </c>
      <c r="C32" s="41">
        <f>D26/D29</f>
        <v>2.2000000000000002</v>
      </c>
      <c r="D32" s="19"/>
      <c r="E32" s="14"/>
    </row>
    <row r="33" spans="1:14" ht="3" customHeight="1" x14ac:dyDescent="0.25">
      <c r="A33" s="14"/>
      <c r="B33" s="31"/>
      <c r="C33" s="51"/>
      <c r="D33" s="19"/>
      <c r="E33" s="14"/>
    </row>
    <row r="34" spans="1:14" x14ac:dyDescent="0.25">
      <c r="A34" s="14"/>
      <c r="B34" s="29" t="s">
        <v>106</v>
      </c>
      <c r="C34" s="20"/>
      <c r="D34" s="19"/>
      <c r="E34" s="14"/>
    </row>
    <row r="35" spans="1:14" ht="38.25" customHeight="1" x14ac:dyDescent="0.25">
      <c r="A35" s="14"/>
      <c r="B35" s="61" t="s">
        <v>105</v>
      </c>
      <c r="C35" s="61"/>
      <c r="D35" s="61"/>
      <c r="E35" s="14"/>
      <c r="K35" s="12"/>
      <c r="L35" s="12"/>
      <c r="M35" s="12"/>
      <c r="N35" s="12"/>
    </row>
    <row r="36" spans="1:14" x14ac:dyDescent="0.25">
      <c r="A36" s="14"/>
      <c r="B36" s="55" t="s">
        <v>107</v>
      </c>
      <c r="C36" s="55"/>
      <c r="D36" s="55"/>
      <c r="E36" s="14"/>
    </row>
    <row r="37" spans="1:14" x14ac:dyDescent="0.25">
      <c r="A37" s="14"/>
      <c r="B37" s="55"/>
      <c r="C37" s="55"/>
      <c r="D37" s="55"/>
      <c r="E37" s="14"/>
    </row>
    <row r="38" spans="1:14" x14ac:dyDescent="0.25">
      <c r="A38" s="14"/>
      <c r="B38" s="14"/>
      <c r="C38" s="14"/>
      <c r="D38" s="14"/>
      <c r="E38" s="14"/>
    </row>
    <row r="39" spans="1:14" x14ac:dyDescent="0.25">
      <c r="A39" s="14"/>
      <c r="B39" s="14"/>
      <c r="C39" s="14"/>
      <c r="D39" s="14"/>
      <c r="E39" s="14"/>
    </row>
    <row r="40" spans="1:14" x14ac:dyDescent="0.25">
      <c r="A40" s="14"/>
      <c r="B40" s="14"/>
      <c r="C40" s="14"/>
      <c r="D40" s="14"/>
      <c r="E40" s="14"/>
    </row>
  </sheetData>
  <mergeCells count="7">
    <mergeCell ref="B1:D3"/>
    <mergeCell ref="B36:D37"/>
    <mergeCell ref="C4:D4"/>
    <mergeCell ref="B10:C10"/>
    <mergeCell ref="B12:C12"/>
    <mergeCell ref="B7:D7"/>
    <mergeCell ref="B35:D35"/>
  </mergeCells>
  <dataValidations count="3">
    <dataValidation type="list" allowBlank="1" showInputMessage="1" showErrorMessage="1" sqref="D12">
      <formula1>$L$10:$L$11</formula1>
    </dataValidation>
    <dataValidation type="list" allowBlank="1" showInputMessage="1" showErrorMessage="1" sqref="C19:C20">
      <formula1>$M$11:$M$18</formula1>
    </dataValidation>
    <dataValidation type="list" allowBlank="1" showInputMessage="1" showErrorMessage="1" sqref="D10 C15">
      <formula1>$K$10:$K$17</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w a l F S Z U / c b y n A A A A + A A A A B I A H A B D b 2 5 m a W c v U G F j a 2 F n Z S 5 4 b W w g o h g A K K A U A A A A A A A A A A A A A A A A A A A A A A A A A A A A h Y / f C o I w H I V f R X b v / q h E y M 9 J d J s Q R N H t m E t H O s P N 5 r t 1 0 S P 1 C g l l d d f l O X w H v v O 4 3 S E f 2 y a 4 q t 7 q z m S I Y Y o C Z W R X a l N l a H C n c I l y D l s h z 6 J S w Q Q b m 4 5 W Z 6 h 2 7 p I S 4 r 3 H P s Z d X 5 G I U k a O x W Y n a 9 W K U B v r h J E K f V b l / x X i c H j J 8 A j H C 5 w k c Y J Z x I D M N R T a f J F o M s Y U y E 8 J 6 6 F x Q 6 + 4 M u F q D 2 S O Q N 4 v + B N Q S w M E F A A C A A g A w a l F S 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G p R U k o i k e 4 D g A A A B E A A A A T A B w A R m 9 y b X V s Y X M v U 2 V j d G l v b j E u b S C i G A A o o B Q A A A A A A A A A A A A A A A A A A A A A A A A A A A A r T k 0 u y c z P U w i G 0 I b W A F B L A Q I t A B Q A A g A I A M G p R U m V P 3 G 8 p w A A A P g A A A A S A A A A A A A A A A A A A A A A A A A A A A B D b 2 5 m a W c v U G F j a 2 F n Z S 5 4 b W x Q S w E C L Q A U A A I A C A D B q U V J D 8 r p q 6 Q A A A D p A A A A E w A A A A A A A A A A A A A A A A D z A A A A W 0 N v b n R l b n R f V H l w Z X N d L n h t b F B L A Q I t A B Q A A g A I A M G p R U 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G E l G L P W 0 n T J y p 9 S L S h 5 t j A A A A A A I A A A A A A B B m A A A A A Q A A I A A A A J 3 F 3 4 G C p e f R 7 0 a 5 h 9 A f z 7 D k F Y B S S P A 5 O 1 c k j 5 M o j k w H A A A A A A 6 A A A A A A g A A I A A A A K t y m F 0 t M g 3 3 z N I H t 8 u l L u i Z L V Y + 0 m 5 I a 9 B d b 7 W s D S A A U A A A A G f x r V s Q X z r 9 E B p S M s T 6 8 E x u e Q d Z N N w 7 2 m P Y k 6 S m G o n a / 4 I v 0 9 a i Z L / e G 2 8 6 L s y t y D 8 T 4 Q D L m g L G U 0 1 9 j T d Z 0 S + 4 O 1 T G 6 C 5 t t Q p b N i 5 O P x M A Q A A A A A k + 5 n P F 7 y Z H O M B 7 B h N V X L I L D D q G F 8 8 J T y p r M 5 J S F P 2 Y 8 0 r g s I d i h j J l L a a q / R g B c i u h P w Q D n O 4 4 Y H u g l y T e G 9 o = < / D a t a M a s h u p > 
</file>

<file path=customXml/itemProps1.xml><?xml version="1.0" encoding="utf-8"?>
<ds:datastoreItem xmlns:ds="http://schemas.openxmlformats.org/officeDocument/2006/customXml" ds:itemID="{C3699164-170C-4F4D-84CD-63BEE5851C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Soil Water Contents</vt:lpstr>
      <vt:lpstr>Evap Tas</vt:lpstr>
      <vt:lpstr>Irrigation Scheduling</vt:lpstr>
      <vt:lpstr>'Evap Tas'!daily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Piers Dumaresq</dc:creator>
  <cp:lastModifiedBy>Phoebe Bobbi</cp:lastModifiedBy>
  <dcterms:created xsi:type="dcterms:W3CDTF">2016-09-29T23:35:27Z</dcterms:created>
  <dcterms:modified xsi:type="dcterms:W3CDTF">2016-12-09T00:23:12Z</dcterms:modified>
</cp:coreProperties>
</file>